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konnun_10_des" sheetId="1" r:id="rId1"/>
    <sheet name="samanburdur_4_10_des" sheetId="2" r:id="rId2"/>
  </sheets>
  <definedNames/>
  <calcPr fullCalcOnLoad="1"/>
</workbook>
</file>

<file path=xl/sharedStrings.xml><?xml version="1.0" encoding="utf-8"?>
<sst xmlns="http://schemas.openxmlformats.org/spreadsheetml/2006/main" count="346" uniqueCount="85">
  <si>
    <t>Verðkönnun á bókum 10.des. 2003</t>
  </si>
  <si>
    <r>
      <t xml:space="preserve">Bókabúð Lárusar Blöndal
</t>
    </r>
    <r>
      <rPr>
        <sz val="10"/>
        <rFont val="Arial"/>
        <family val="0"/>
      </rPr>
      <t>Engjateig 17</t>
    </r>
  </si>
  <si>
    <r>
      <t>Bókabúð Máls og menningar</t>
    </r>
    <r>
      <rPr>
        <sz val="10"/>
        <rFont val="Arial"/>
        <family val="0"/>
      </rPr>
      <t xml:space="preserve">
Laugarvegi 18</t>
    </r>
  </si>
  <si>
    <r>
      <t xml:space="preserve">Bóksala Stúdenta
</t>
    </r>
    <r>
      <rPr>
        <sz val="10"/>
        <rFont val="Arial"/>
        <family val="0"/>
      </rPr>
      <t xml:space="preserve"> v/Hringbraut</t>
    </r>
  </si>
  <si>
    <r>
      <t>Bónus</t>
    </r>
    <r>
      <rPr>
        <sz val="10"/>
        <rFont val="Arial"/>
        <family val="0"/>
      </rPr>
      <t xml:space="preserve"> 
Smáratorgi</t>
    </r>
  </si>
  <si>
    <r>
      <t>Griffill</t>
    </r>
    <r>
      <rPr>
        <sz val="10"/>
        <rFont val="Arial"/>
        <family val="0"/>
      </rPr>
      <t xml:space="preserve"> 
Skeifunni 11d</t>
    </r>
  </si>
  <si>
    <r>
      <t xml:space="preserve">Hagkaup
</t>
    </r>
    <r>
      <rPr>
        <sz val="10"/>
        <rFont val="Arial"/>
        <family val="0"/>
      </rPr>
      <t>Smáralind</t>
    </r>
  </si>
  <si>
    <r>
      <t>Krónan</t>
    </r>
    <r>
      <rPr>
        <sz val="10"/>
        <rFont val="Arial"/>
        <family val="0"/>
      </rPr>
      <t xml:space="preserve"> 
Bíldshöfða 20</t>
    </r>
  </si>
  <si>
    <r>
      <t>Nettó</t>
    </r>
    <r>
      <rPr>
        <sz val="10"/>
        <rFont val="Arial"/>
        <family val="0"/>
      </rPr>
      <t xml:space="preserve"> 
Mjódd</t>
    </r>
  </si>
  <si>
    <r>
      <t xml:space="preserve">Office 1
</t>
    </r>
    <r>
      <rPr>
        <sz val="10"/>
        <rFont val="Arial"/>
        <family val="0"/>
      </rPr>
      <t>Skeifunni 17</t>
    </r>
  </si>
  <si>
    <r>
      <t>Penninn Eymundsson</t>
    </r>
    <r>
      <rPr>
        <sz val="10"/>
        <rFont val="Arial"/>
        <family val="0"/>
      </rPr>
      <t xml:space="preserve"> 
Austurstræti</t>
    </r>
  </si>
  <si>
    <r>
      <t xml:space="preserve">Samkaup 
</t>
    </r>
    <r>
      <rPr>
        <sz val="10"/>
        <rFont val="Arial"/>
        <family val="0"/>
      </rPr>
      <t>Miðvangi 41</t>
    </r>
  </si>
  <si>
    <t>Leiðbeinandi verð</t>
  </si>
  <si>
    <t>Meðalverð</t>
  </si>
  <si>
    <t>Hæsta verð</t>
  </si>
  <si>
    <t>Lægsta verð</t>
  </si>
  <si>
    <t>Munur á hæsta 
og lægsta verði í kr</t>
  </si>
  <si>
    <t>Munur á hæsta 
og lægsta verði í %</t>
  </si>
  <si>
    <t>ÍSLENSK OG ÞÝDD SKÁLDVERK</t>
  </si>
  <si>
    <r>
      <t xml:space="preserve">Á SÍÐUSTU STUNDU, </t>
    </r>
    <r>
      <rPr>
        <sz val="9"/>
        <rFont val="Times New Roman"/>
        <family val="1"/>
      </rPr>
      <t xml:space="preserve">Agatha Christie. </t>
    </r>
  </si>
  <si>
    <t>e</t>
  </si>
  <si>
    <r>
      <t xml:space="preserve">Á SLÓÐ SKEPNUNNAR,  </t>
    </r>
    <r>
      <rPr>
        <sz val="9"/>
        <rFont val="Times New Roman"/>
        <family val="1"/>
      </rPr>
      <t xml:space="preserve">Isabel Allende. </t>
    </r>
  </si>
  <si>
    <r>
      <t xml:space="preserve">BETTÝ, </t>
    </r>
    <r>
      <rPr>
        <sz val="9"/>
        <rFont val="Times New Roman"/>
        <family val="1"/>
      </rPr>
      <t xml:space="preserve">Arnaldur Indriðason. </t>
    </r>
  </si>
  <si>
    <r>
      <t xml:space="preserve">DA VINCI LYKILLINN, </t>
    </r>
    <r>
      <rPr>
        <sz val="9"/>
        <rFont val="Times New Roman"/>
        <family val="1"/>
      </rPr>
      <t xml:space="preserve">Dan Brown. </t>
    </r>
  </si>
  <si>
    <r>
      <t xml:space="preserve">HERRA ALHEIMUR, </t>
    </r>
    <r>
      <rPr>
        <sz val="9"/>
        <rFont val="Times New Roman"/>
        <family val="1"/>
      </rPr>
      <t xml:space="preserve">Hallgrímur Helgason. </t>
    </r>
  </si>
  <si>
    <r>
      <t xml:space="preserve">MEY YFIR MYRKU DJÚPI, </t>
    </r>
    <r>
      <rPr>
        <sz val="9"/>
        <rFont val="Times New Roman"/>
        <family val="1"/>
      </rPr>
      <t xml:space="preserve">Mary Higgins Clark. </t>
    </r>
  </si>
  <si>
    <r>
      <t xml:space="preserve">NÁÐARKRAFTUR, </t>
    </r>
    <r>
      <rPr>
        <sz val="9"/>
        <rFont val="Times New Roman"/>
        <family val="1"/>
      </rPr>
      <t xml:space="preserve">Guðmundur Andri Thorsson. </t>
    </r>
  </si>
  <si>
    <r>
      <t xml:space="preserve">STORMUR, </t>
    </r>
    <r>
      <rPr>
        <sz val="9"/>
        <rFont val="Times New Roman"/>
        <family val="1"/>
      </rPr>
      <t>Einar Kárason.</t>
    </r>
  </si>
  <si>
    <r>
      <t xml:space="preserve">ÞEGAR STJARNA HRAPAR,   </t>
    </r>
    <r>
      <rPr>
        <sz val="9"/>
        <rFont val="Times New Roman"/>
        <family val="1"/>
      </rPr>
      <t xml:space="preserve">Vigdís Grímsdóttir. </t>
    </r>
  </si>
  <si>
    <r>
      <t xml:space="preserve">ÖXIN OG JÖRÐIN, </t>
    </r>
    <r>
      <rPr>
        <sz val="9"/>
        <rFont val="Times New Roman"/>
        <family val="1"/>
      </rPr>
      <t xml:space="preserve">Ólafur Gunnarsson. </t>
    </r>
  </si>
  <si>
    <t>BARNA- OG UNGLINGABÆKUR</t>
  </si>
  <si>
    <r>
      <t xml:space="preserve">ARTEMIS FOWL - LÆSTI TENINGURINN, </t>
    </r>
    <r>
      <rPr>
        <sz val="9"/>
        <rFont val="Times New Roman"/>
        <family val="1"/>
      </rPr>
      <t xml:space="preserve">Eoin Colver. </t>
    </r>
  </si>
  <si>
    <r>
      <t>BLÓÐREGN – SÖGUR ÚR NJÁLU,</t>
    </r>
    <r>
      <rPr>
        <sz val="9"/>
        <rFont val="Times New Roman"/>
        <family val="1"/>
      </rPr>
      <t xml:space="preserve"> Ingólfur Örn Björgvinsson og Embla Ýr Bárudóttir.</t>
    </r>
  </si>
  <si>
    <r>
      <t>ENSKU RÓSIRNAR,</t>
    </r>
    <r>
      <rPr>
        <sz val="9"/>
        <rFont val="Times New Roman"/>
        <family val="1"/>
      </rPr>
      <t xml:space="preserve"> Madonna. </t>
    </r>
  </si>
  <si>
    <r>
      <t>HARRY POTTER OG FÖNIXREGLAN,</t>
    </r>
    <r>
      <rPr>
        <sz val="9"/>
        <rFont val="Times New Roman"/>
        <family val="1"/>
      </rPr>
      <t xml:space="preserve"> Joanna K. Rowling. </t>
    </r>
  </si>
  <si>
    <r>
      <t xml:space="preserve">HERRA JÓLI, </t>
    </r>
    <r>
      <rPr>
        <sz val="9"/>
        <rFont val="Times New Roman"/>
        <family val="1"/>
      </rPr>
      <t xml:space="preserve">Roger Hargreaves. </t>
    </r>
  </si>
  <si>
    <r>
      <t>HVAÐ ER MÁLIÐ?,</t>
    </r>
    <r>
      <rPr>
        <sz val="9"/>
        <rFont val="Times New Roman"/>
        <family val="1"/>
      </rPr>
      <t xml:space="preserve"> Berglind Sigmarsdóttir og Sigríður Birna Valsdóttir. </t>
    </r>
  </si>
  <si>
    <r>
      <t xml:space="preserve">HÖFUÐSKEPNUR ÁLFHEIMA, </t>
    </r>
    <r>
      <rPr>
        <sz val="9"/>
        <rFont val="Times New Roman"/>
        <family val="1"/>
      </rPr>
      <t>Ólafur Gunnar Guðlaugsson.</t>
    </r>
  </si>
  <si>
    <r>
      <t>KAFTEINN OFURBRÓK OG VANDRÆÐIN 
MEÐ PRÓFESSOR PRUMPUBRÓK,</t>
    </r>
    <r>
      <rPr>
        <sz val="9"/>
        <rFont val="Times New Roman"/>
        <family val="1"/>
      </rPr>
      <t xml:space="preserve"> Dav Pilkey. </t>
    </r>
  </si>
  <si>
    <r>
      <t xml:space="preserve">STRANDANORNIR, </t>
    </r>
    <r>
      <rPr>
        <sz val="9"/>
        <rFont val="Times New Roman"/>
        <family val="1"/>
      </rPr>
      <t xml:space="preserve"> Kristín Helga Gunnarsdóttir. </t>
    </r>
  </si>
  <si>
    <r>
      <t xml:space="preserve">SVALASTA 7AN,  </t>
    </r>
    <r>
      <rPr>
        <sz val="9"/>
        <rFont val="Times New Roman"/>
        <family val="1"/>
      </rPr>
      <t xml:space="preserve">Þorgrímur Þráinsson. </t>
    </r>
  </si>
  <si>
    <t xml:space="preserve"> ALMENNT EFNI OG HANDBÆKUR</t>
  </si>
  <si>
    <r>
      <t xml:space="preserve">FÓLK í FJÖTRUM,    </t>
    </r>
    <r>
      <rPr>
        <sz val="9"/>
        <rFont val="Times New Roman"/>
        <family val="1"/>
      </rPr>
      <t xml:space="preserve">Gylfi Gröndal. </t>
    </r>
  </si>
  <si>
    <r>
      <t>HEIMSKIR HVÍTIR KARLAR,</t>
    </r>
    <r>
      <rPr>
        <sz val="9"/>
        <rFont val="Times New Roman"/>
        <family val="1"/>
      </rPr>
      <t xml:space="preserve">  Michael Moore. </t>
    </r>
  </si>
  <si>
    <r>
      <t>HEIMUR SPENDÝRANNA,</t>
    </r>
    <r>
      <rPr>
        <sz val="9"/>
        <rFont val="Times New Roman"/>
        <family val="1"/>
      </rPr>
      <t xml:space="preserve"> David Attenborough.</t>
    </r>
  </si>
  <si>
    <r>
      <t xml:space="preserve">ÍSLAND Í ALDANNA RÁS 1900 - 2000, </t>
    </r>
    <r>
      <rPr>
        <sz val="9"/>
        <rFont val="Times New Roman"/>
        <family val="1"/>
      </rPr>
      <t xml:space="preserve"> Illugi Jökulsson og fleiri. </t>
    </r>
  </si>
  <si>
    <r>
      <t xml:space="preserve">ÍSLENSKA BÍLAÖLDIN, </t>
    </r>
    <r>
      <rPr>
        <sz val="9"/>
        <rFont val="Times New Roman"/>
        <family val="1"/>
      </rPr>
      <t>Örn Sigurðsson og Ingibergur Bjarnason.</t>
    </r>
  </si>
  <si>
    <r>
      <t xml:space="preserve">ÚTKALL – ÁRÁS Á GOÐAFOSS, </t>
    </r>
    <r>
      <rPr>
        <sz val="9"/>
        <rFont val="Times New Roman"/>
        <family val="1"/>
      </rPr>
      <t xml:space="preserve">Óttar Sveinsson. </t>
    </r>
  </si>
  <si>
    <r>
      <t xml:space="preserve">ÞÚSUND HAMINGJU SPOR,  </t>
    </r>
    <r>
      <rPr>
        <sz val="9"/>
        <rFont val="Times New Roman"/>
        <family val="1"/>
      </rPr>
      <t xml:space="preserve">David Baird. </t>
    </r>
  </si>
  <si>
    <t>ÆVISÖGUR OG ENDURMINNINGAR</t>
  </si>
  <si>
    <r>
      <t xml:space="preserve">DÆTUR KÍNA, </t>
    </r>
    <r>
      <rPr>
        <sz val="9"/>
        <rFont val="Times New Roman"/>
        <family val="1"/>
      </rPr>
      <t>Xinran.</t>
    </r>
  </si>
  <si>
    <r>
      <t xml:space="preserve">EINHVERS KONAR ÉG, </t>
    </r>
    <r>
      <rPr>
        <sz val="9"/>
        <rFont val="Times New Roman"/>
        <family val="1"/>
      </rPr>
      <t xml:space="preserve">Þráinn Bertelsson. </t>
    </r>
  </si>
  <si>
    <r>
      <t xml:space="preserve">EINRÆÐUR STEINÓLFS í YTRI-FAGRADAL, </t>
    </r>
    <r>
      <rPr>
        <sz val="9"/>
        <rFont val="Times New Roman"/>
        <family val="1"/>
      </rPr>
      <t>Finnbogi Hermannsson.</t>
    </r>
  </si>
  <si>
    <r>
      <t xml:space="preserve">EINS OG ÉG MAN ÞAÐ, </t>
    </r>
    <r>
      <rPr>
        <sz val="9"/>
        <rFont val="Times New Roman"/>
        <family val="1"/>
      </rPr>
      <t xml:space="preserve">Elín Pálmadóttir. </t>
    </r>
  </si>
  <si>
    <r>
      <t>FRÆGÐ OG FIRNINDI: ÆVI VILHJÁLMS STEFÁNSSONAR,</t>
    </r>
    <r>
      <rPr>
        <sz val="11"/>
        <rFont val="Times New Roman"/>
        <family val="1"/>
      </rPr>
      <t xml:space="preserve"> </t>
    </r>
    <r>
      <rPr>
        <sz val="9"/>
        <rFont val="Times New Roman"/>
        <family val="1"/>
      </rPr>
      <t xml:space="preserve">Gísli Pálsson. </t>
    </r>
  </si>
  <si>
    <r>
      <t xml:space="preserve">HALLDÓR,  </t>
    </r>
    <r>
      <rPr>
        <sz val="9"/>
        <rFont val="Times New Roman"/>
        <family val="1"/>
      </rPr>
      <t xml:space="preserve"> Hannes H. Gissurarson. </t>
    </r>
  </si>
  <si>
    <r>
      <t xml:space="preserve">LINDA – LJÓS OG SKUGGAR, </t>
    </r>
    <r>
      <rPr>
        <sz val="9"/>
        <rFont val="Times New Roman"/>
        <family val="1"/>
      </rPr>
      <t xml:space="preserve">  Reynir Traustason. </t>
    </r>
  </si>
  <si>
    <r>
      <t xml:space="preserve">ÓSKÖPIN ÖLL, </t>
    </r>
    <r>
      <rPr>
        <sz val="11"/>
        <rFont val="Times New Roman"/>
        <family val="1"/>
      </rPr>
      <t xml:space="preserve"> Flosi Ólafsson. </t>
    </r>
  </si>
  <si>
    <r>
      <t xml:space="preserve">RUTH REGINALDS, </t>
    </r>
    <r>
      <rPr>
        <sz val="9"/>
        <rFont val="Times New Roman"/>
        <family val="1"/>
      </rPr>
      <t xml:space="preserve"> Þórunn Hrefna Sigurjónsdóttir. </t>
    </r>
  </si>
  <si>
    <r>
      <t xml:space="preserve">SVERRIR - SKULDASKIL, </t>
    </r>
    <r>
      <rPr>
        <sz val="9"/>
        <rFont val="Times New Roman"/>
        <family val="1"/>
      </rPr>
      <t xml:space="preserve"> Pálmi Jónasson.</t>
    </r>
  </si>
  <si>
    <t>Verðkönnun á bókum breyting 4/10.des. 2003</t>
  </si>
  <si>
    <t>Breyting</t>
  </si>
  <si>
    <r>
      <t xml:space="preserve">FRÆGÐ OG FIRNINDI: ÆVI VILHJÁLMS STEFÁNSSONAR, </t>
    </r>
    <r>
      <rPr>
        <sz val="9"/>
        <rFont val="Times New Roman"/>
        <family val="1"/>
      </rPr>
      <t xml:space="preserve">Gísli Pálsson. </t>
    </r>
  </si>
  <si>
    <r>
      <t xml:space="preserve">Bókabúð Lárusar Blöndal
</t>
    </r>
    <r>
      <rPr>
        <sz val="10"/>
        <rFont val="Arial"/>
        <family val="0"/>
      </rPr>
      <t xml:space="preserve">Engjateig 17 </t>
    </r>
    <r>
      <rPr>
        <b/>
        <sz val="10"/>
        <rFont val="Arial"/>
        <family val="2"/>
      </rPr>
      <t>- 4.des</t>
    </r>
  </si>
  <si>
    <r>
      <t>Bókabúð Máls og menningar</t>
    </r>
    <r>
      <rPr>
        <sz val="10"/>
        <rFont val="Arial"/>
        <family val="0"/>
      </rPr>
      <t xml:space="preserve">
Laugarvegi 18 - 4.des</t>
    </r>
  </si>
  <si>
    <r>
      <t xml:space="preserve">Samkaup 
</t>
    </r>
    <r>
      <rPr>
        <sz val="10"/>
        <rFont val="Arial"/>
        <family val="0"/>
      </rPr>
      <t>Miðvangi 41-</t>
    </r>
    <r>
      <rPr>
        <b/>
        <sz val="10"/>
        <rFont val="Arial"/>
        <family val="2"/>
      </rPr>
      <t xml:space="preserve"> 4.des</t>
    </r>
  </si>
  <si>
    <r>
      <t>Penninn Eymundsson</t>
    </r>
    <r>
      <rPr>
        <sz val="10"/>
        <rFont val="Arial"/>
        <family val="0"/>
      </rPr>
      <t xml:space="preserve"> 
Austurstræti </t>
    </r>
    <r>
      <rPr>
        <b/>
        <sz val="10"/>
        <rFont val="Arial"/>
        <family val="2"/>
      </rPr>
      <t>- 4.des</t>
    </r>
  </si>
  <si>
    <r>
      <t xml:space="preserve">Office 1
</t>
    </r>
    <r>
      <rPr>
        <sz val="10"/>
        <rFont val="Arial"/>
        <family val="0"/>
      </rPr>
      <t>Skeifunni 17</t>
    </r>
    <r>
      <rPr>
        <b/>
        <sz val="10"/>
        <rFont val="Arial"/>
        <family val="2"/>
      </rPr>
      <t xml:space="preserve"> - 4.des</t>
    </r>
  </si>
  <si>
    <r>
      <t>Nettó</t>
    </r>
    <r>
      <rPr>
        <sz val="10"/>
        <rFont val="Arial"/>
        <family val="0"/>
      </rPr>
      <t xml:space="preserve"> 
Mjódd </t>
    </r>
    <r>
      <rPr>
        <b/>
        <sz val="10"/>
        <rFont val="Arial"/>
        <family val="2"/>
      </rPr>
      <t>- 4.des</t>
    </r>
  </si>
  <si>
    <r>
      <t>Krónan</t>
    </r>
    <r>
      <rPr>
        <sz val="10"/>
        <rFont val="Arial"/>
        <family val="0"/>
      </rPr>
      <t xml:space="preserve"> 
Bíldshöfða 20 </t>
    </r>
    <r>
      <rPr>
        <b/>
        <sz val="10"/>
        <rFont val="Arial"/>
        <family val="2"/>
      </rPr>
      <t>- 4.des</t>
    </r>
  </si>
  <si>
    <r>
      <t xml:space="preserve">Hagkaup
</t>
    </r>
    <r>
      <rPr>
        <sz val="10"/>
        <rFont val="Arial"/>
        <family val="0"/>
      </rPr>
      <t>Smáralind</t>
    </r>
    <r>
      <rPr>
        <b/>
        <sz val="10"/>
        <rFont val="Arial"/>
        <family val="2"/>
      </rPr>
      <t xml:space="preserve"> - 4.des</t>
    </r>
  </si>
  <si>
    <r>
      <t>Griffill</t>
    </r>
    <r>
      <rPr>
        <sz val="10"/>
        <rFont val="Arial"/>
        <family val="0"/>
      </rPr>
      <t xml:space="preserve"> 
Skeifunni 11d </t>
    </r>
    <r>
      <rPr>
        <b/>
        <sz val="10"/>
        <rFont val="Arial"/>
        <family val="2"/>
      </rPr>
      <t>- 4.des</t>
    </r>
  </si>
  <si>
    <r>
      <t>Bónus</t>
    </r>
    <r>
      <rPr>
        <sz val="10"/>
        <rFont val="Arial"/>
        <family val="0"/>
      </rPr>
      <t xml:space="preserve"> 
Smáratorgi</t>
    </r>
    <r>
      <rPr>
        <b/>
        <sz val="10"/>
        <rFont val="Arial"/>
        <family val="2"/>
      </rPr>
      <t xml:space="preserve"> - 4.des</t>
    </r>
  </si>
  <si>
    <r>
      <t xml:space="preserve">Bóksala Stúdenta
</t>
    </r>
    <r>
      <rPr>
        <sz val="10"/>
        <rFont val="Arial"/>
        <family val="0"/>
      </rPr>
      <t xml:space="preserve"> v/Hringbraut</t>
    </r>
    <r>
      <rPr>
        <b/>
        <sz val="10"/>
        <rFont val="Arial"/>
        <family val="2"/>
      </rPr>
      <t xml:space="preserve"> - 4.des</t>
    </r>
  </si>
  <si>
    <r>
      <t xml:space="preserve">Bókabúð Lárusar Blöndal
</t>
    </r>
    <r>
      <rPr>
        <sz val="10"/>
        <rFont val="Arial"/>
        <family val="0"/>
      </rPr>
      <t xml:space="preserve">Engjateig 17 </t>
    </r>
    <r>
      <rPr>
        <b/>
        <sz val="10"/>
        <rFont val="Arial"/>
        <family val="2"/>
      </rPr>
      <t>- 10.des</t>
    </r>
  </si>
  <si>
    <r>
      <t xml:space="preserve">Samkaup 
</t>
    </r>
    <r>
      <rPr>
        <sz val="10"/>
        <rFont val="Arial"/>
        <family val="0"/>
      </rPr>
      <t xml:space="preserve">Miðvangi 41 </t>
    </r>
    <r>
      <rPr>
        <b/>
        <sz val="10"/>
        <rFont val="Arial"/>
        <family val="2"/>
      </rPr>
      <t>- 10.des</t>
    </r>
  </si>
  <si>
    <r>
      <t>Penninn Eymundsson</t>
    </r>
    <r>
      <rPr>
        <sz val="10"/>
        <rFont val="Arial"/>
        <family val="0"/>
      </rPr>
      <t xml:space="preserve"> 
Austurstræti -</t>
    </r>
    <r>
      <rPr>
        <b/>
        <sz val="10"/>
        <rFont val="Arial"/>
        <family val="2"/>
      </rPr>
      <t xml:space="preserve"> 10.des</t>
    </r>
  </si>
  <si>
    <r>
      <t xml:space="preserve">Office 1
</t>
    </r>
    <r>
      <rPr>
        <sz val="10"/>
        <rFont val="Arial"/>
        <family val="0"/>
      </rPr>
      <t>Skeifunni 17</t>
    </r>
    <r>
      <rPr>
        <b/>
        <sz val="10"/>
        <rFont val="Arial"/>
        <family val="2"/>
      </rPr>
      <t xml:space="preserve"> - 10.des</t>
    </r>
  </si>
  <si>
    <r>
      <t>Nettó</t>
    </r>
    <r>
      <rPr>
        <sz val="10"/>
        <rFont val="Arial"/>
        <family val="0"/>
      </rPr>
      <t xml:space="preserve"> 
Mjódd</t>
    </r>
    <r>
      <rPr>
        <b/>
        <sz val="10"/>
        <rFont val="Arial"/>
        <family val="2"/>
      </rPr>
      <t xml:space="preserve"> - 10.des</t>
    </r>
  </si>
  <si>
    <r>
      <t>Krónan</t>
    </r>
    <r>
      <rPr>
        <sz val="10"/>
        <rFont val="Arial"/>
        <family val="0"/>
      </rPr>
      <t xml:space="preserve"> 
Bíldshöfða 20 </t>
    </r>
    <r>
      <rPr>
        <b/>
        <sz val="10"/>
        <rFont val="Arial"/>
        <family val="2"/>
      </rPr>
      <t>- 10.des</t>
    </r>
  </si>
  <si>
    <r>
      <t xml:space="preserve">Hagkaup
</t>
    </r>
    <r>
      <rPr>
        <sz val="10"/>
        <rFont val="Arial"/>
        <family val="0"/>
      </rPr>
      <t xml:space="preserve">Smáralind </t>
    </r>
    <r>
      <rPr>
        <b/>
        <sz val="10"/>
        <rFont val="Arial"/>
        <family val="2"/>
      </rPr>
      <t>- 10.des</t>
    </r>
  </si>
  <si>
    <r>
      <t>Griffill</t>
    </r>
    <r>
      <rPr>
        <sz val="10"/>
        <rFont val="Arial"/>
        <family val="0"/>
      </rPr>
      <t xml:space="preserve"> 
Skeifunni 11d</t>
    </r>
    <r>
      <rPr>
        <b/>
        <sz val="10"/>
        <rFont val="Arial"/>
        <family val="2"/>
      </rPr>
      <t xml:space="preserve"> - 10.des</t>
    </r>
  </si>
  <si>
    <r>
      <t>Bónus</t>
    </r>
    <r>
      <rPr>
        <sz val="10"/>
        <rFont val="Arial"/>
        <family val="0"/>
      </rPr>
      <t xml:space="preserve"> 
Smáratorgi</t>
    </r>
    <r>
      <rPr>
        <b/>
        <sz val="10"/>
        <rFont val="Arial"/>
        <family val="2"/>
      </rPr>
      <t xml:space="preserve"> - 10.des</t>
    </r>
  </si>
  <si>
    <r>
      <t>Bókabúð Máls og menningar</t>
    </r>
    <r>
      <rPr>
        <sz val="10"/>
        <rFont val="Arial"/>
        <family val="0"/>
      </rPr>
      <t xml:space="preserve">
Laugarvegi 18 </t>
    </r>
    <r>
      <rPr>
        <b/>
        <sz val="10"/>
        <rFont val="Arial"/>
        <family val="2"/>
      </rPr>
      <t>- 10.des</t>
    </r>
  </si>
  <si>
    <r>
      <t xml:space="preserve">Bóksala Stúdenta
</t>
    </r>
    <r>
      <rPr>
        <sz val="10"/>
        <rFont val="Arial"/>
        <family val="0"/>
      </rPr>
      <t xml:space="preserve"> v/Hringbraut</t>
    </r>
    <r>
      <rPr>
        <b/>
        <sz val="10"/>
        <rFont val="Arial"/>
        <family val="2"/>
      </rPr>
      <t xml:space="preserve"> - 10.des</t>
    </r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</si>
</sst>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9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textRotation="90" wrapText="1"/>
    </xf>
    <xf numFmtId="0" fontId="2" fillId="0" borderId="3" xfId="0" applyFont="1" applyFill="1" applyBorder="1" applyAlignment="1">
      <alignment textRotation="90" wrapText="1"/>
    </xf>
    <xf numFmtId="0" fontId="2" fillId="0" borderId="4" xfId="0" applyFont="1" applyFill="1" applyBorder="1" applyAlignment="1">
      <alignment textRotation="90" wrapText="1"/>
    </xf>
    <xf numFmtId="0" fontId="2" fillId="2" borderId="5" xfId="0" applyFont="1" applyFill="1" applyBorder="1" applyAlignment="1">
      <alignment textRotation="90" wrapText="1"/>
    </xf>
    <xf numFmtId="0" fontId="2" fillId="2" borderId="6" xfId="0" applyFont="1" applyFill="1" applyBorder="1" applyAlignment="1">
      <alignment horizontal="center" textRotation="90"/>
    </xf>
    <xf numFmtId="0" fontId="2" fillId="3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textRotation="90"/>
    </xf>
    <xf numFmtId="0" fontId="2" fillId="2" borderId="7" xfId="0" applyFont="1" applyFill="1" applyBorder="1" applyAlignment="1">
      <alignment textRotation="90" wrapText="1"/>
    </xf>
    <xf numFmtId="0" fontId="3" fillId="5" borderId="8" xfId="0" applyFont="1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4" fillId="2" borderId="11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0" fontId="4" fillId="2" borderId="11" xfId="0" applyFont="1" applyFill="1" applyBorder="1" applyAlignment="1">
      <alignment wrapText="1"/>
    </xf>
    <xf numFmtId="0" fontId="6" fillId="5" borderId="8" xfId="0" applyFont="1" applyFill="1" applyBorder="1" applyAlignment="1">
      <alignment/>
    </xf>
    <xf numFmtId="0" fontId="4" fillId="2" borderId="11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6" borderId="15" xfId="0" applyFont="1" applyFill="1" applyBorder="1" applyAlignment="1">
      <alignment textRotation="90" wrapText="1"/>
    </xf>
    <xf numFmtId="0" fontId="2" fillId="7" borderId="15" xfId="0" applyFont="1" applyFill="1" applyBorder="1" applyAlignment="1">
      <alignment textRotation="90" wrapText="1"/>
    </xf>
    <xf numFmtId="0" fontId="2" fillId="8" borderId="3" xfId="0" applyFont="1" applyFill="1" applyBorder="1" applyAlignment="1">
      <alignment textRotation="90" wrapText="1"/>
    </xf>
    <xf numFmtId="0" fontId="2" fillId="6" borderId="3" xfId="0" applyFont="1" applyFill="1" applyBorder="1" applyAlignment="1">
      <alignment textRotation="90" wrapText="1"/>
    </xf>
    <xf numFmtId="0" fontId="2" fillId="7" borderId="3" xfId="0" applyFont="1" applyFill="1" applyBorder="1" applyAlignment="1">
      <alignment textRotation="90" wrapText="1"/>
    </xf>
    <xf numFmtId="0" fontId="2" fillId="6" borderId="4" xfId="0" applyFont="1" applyFill="1" applyBorder="1" applyAlignment="1">
      <alignment textRotation="90" wrapText="1"/>
    </xf>
    <xf numFmtId="0" fontId="2" fillId="7" borderId="4" xfId="0" applyFont="1" applyFill="1" applyBorder="1" applyAlignment="1">
      <alignment textRotation="90" wrapText="1"/>
    </xf>
    <xf numFmtId="0" fontId="3" fillId="5" borderId="13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8" borderId="16" xfId="0" applyFont="1" applyFill="1" applyBorder="1" applyAlignment="1">
      <alignment/>
    </xf>
    <xf numFmtId="0" fontId="0" fillId="6" borderId="13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3" fillId="5" borderId="17" xfId="0" applyFont="1" applyFill="1" applyBorder="1" applyAlignment="1">
      <alignment/>
    </xf>
    <xf numFmtId="0" fontId="0" fillId="5" borderId="13" xfId="0" applyFill="1" applyBorder="1" applyAlignment="1">
      <alignment horizontal="center"/>
    </xf>
    <xf numFmtId="0" fontId="4" fillId="8" borderId="16" xfId="0" applyFont="1" applyFill="1" applyBorder="1" applyAlignment="1">
      <alignment wrapText="1"/>
    </xf>
    <xf numFmtId="0" fontId="6" fillId="5" borderId="17" xfId="0" applyFont="1" applyFill="1" applyBorder="1" applyAlignment="1">
      <alignment/>
    </xf>
    <xf numFmtId="1" fontId="0" fillId="3" borderId="13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2" borderId="20" xfId="0" applyFill="1" applyBorder="1" applyAlignment="1">
      <alignment/>
    </xf>
    <xf numFmtId="1" fontId="0" fillId="2" borderId="21" xfId="0" applyNumberFormat="1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1" fontId="0" fillId="4" borderId="21" xfId="0" applyNumberFormat="1" applyFill="1" applyBorder="1" applyAlignment="1">
      <alignment horizontal="center"/>
    </xf>
    <xf numFmtId="9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/>
    </xf>
    <xf numFmtId="9" fontId="0" fillId="2" borderId="24" xfId="0" applyNumberFormat="1" applyFill="1" applyBorder="1" applyAlignment="1">
      <alignment horizontal="center"/>
    </xf>
    <xf numFmtId="0" fontId="0" fillId="5" borderId="23" xfId="0" applyFill="1" applyBorder="1" applyAlignment="1">
      <alignment/>
    </xf>
    <xf numFmtId="0" fontId="0" fillId="2" borderId="25" xfId="0" applyFill="1" applyBorder="1" applyAlignment="1">
      <alignment/>
    </xf>
    <xf numFmtId="1" fontId="0" fillId="2" borderId="26" xfId="0" applyNumberFormat="1" applyFill="1" applyBorder="1" applyAlignment="1">
      <alignment horizontal="center"/>
    </xf>
    <xf numFmtId="1" fontId="0" fillId="3" borderId="26" xfId="0" applyNumberFormat="1" applyFill="1" applyBorder="1" applyAlignment="1">
      <alignment horizontal="center"/>
    </xf>
    <xf numFmtId="1" fontId="0" fillId="4" borderId="26" xfId="0" applyNumberFormat="1" applyFill="1" applyBorder="1" applyAlignment="1">
      <alignment horizontal="center"/>
    </xf>
    <xf numFmtId="9" fontId="0" fillId="2" borderId="27" xfId="0" applyNumberFormat="1" applyFill="1" applyBorder="1" applyAlignment="1">
      <alignment horizontal="center"/>
    </xf>
    <xf numFmtId="9" fontId="0" fillId="5" borderId="24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bl.is/" TargetMode="External" /><Relationship Id="rId3" Type="http://schemas.openxmlformats.org/officeDocument/2006/relationships/hyperlink" Target="http://www.mbl.is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asi.is/default.asp" TargetMode="External" /><Relationship Id="rId6" Type="http://schemas.openxmlformats.org/officeDocument/2006/relationships/hyperlink" Target="http://www.asi.is/default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bl.is/" TargetMode="External" /><Relationship Id="rId3" Type="http://schemas.openxmlformats.org/officeDocument/2006/relationships/hyperlink" Target="http://www.mbl.is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asi.is/default.asp" TargetMode="External" /><Relationship Id="rId6" Type="http://schemas.openxmlformats.org/officeDocument/2006/relationships/hyperlink" Target="http://www.asi.is/default.asp" TargetMode="External" /><Relationship Id="rId7" Type="http://schemas.openxmlformats.org/officeDocument/2006/relationships/hyperlink" Target="http://www.mbl.is/" TargetMode="External" /><Relationship Id="rId8" Type="http://schemas.openxmlformats.org/officeDocument/2006/relationships/hyperlink" Target="http://www.mbl.is/" TargetMode="External" /><Relationship Id="rId9" Type="http://schemas.openxmlformats.org/officeDocument/2006/relationships/hyperlink" Target="http://www.asi.is/default.asp" TargetMode="External" /><Relationship Id="rId10" Type="http://schemas.openxmlformats.org/officeDocument/2006/relationships/hyperlink" Target="http://www.asi.is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304800</xdr:rowOff>
    </xdr:from>
    <xdr:to>
      <xdr:col>0</xdr:col>
      <xdr:colOff>1933575</xdr:colOff>
      <xdr:row>0</xdr:row>
      <xdr:rowOff>876300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04800"/>
          <a:ext cx="790575" cy="5715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285750</xdr:rowOff>
    </xdr:from>
    <xdr:to>
      <xdr:col>0</xdr:col>
      <xdr:colOff>828675</xdr:colOff>
      <xdr:row>0</xdr:row>
      <xdr:rowOff>828675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285750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304800</xdr:rowOff>
    </xdr:from>
    <xdr:to>
      <xdr:col>0</xdr:col>
      <xdr:colOff>1933575</xdr:colOff>
      <xdr:row>0</xdr:row>
      <xdr:rowOff>876300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04800"/>
          <a:ext cx="790575" cy="5715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285750</xdr:rowOff>
    </xdr:from>
    <xdr:to>
      <xdr:col>0</xdr:col>
      <xdr:colOff>828675</xdr:colOff>
      <xdr:row>0</xdr:row>
      <xdr:rowOff>828675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285750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0</xdr:colOff>
      <xdr:row>0</xdr:row>
      <xdr:rowOff>304800</xdr:rowOff>
    </xdr:from>
    <xdr:to>
      <xdr:col>35</xdr:col>
      <xdr:colOff>0</xdr:colOff>
      <xdr:row>0</xdr:row>
      <xdr:rowOff>876300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304800"/>
          <a:ext cx="0" cy="5715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35</xdr:col>
      <xdr:colOff>0</xdr:colOff>
      <xdr:row>0</xdr:row>
      <xdr:rowOff>285750</xdr:rowOff>
    </xdr:from>
    <xdr:to>
      <xdr:col>35</xdr:col>
      <xdr:colOff>0</xdr:colOff>
      <xdr:row>0</xdr:row>
      <xdr:rowOff>828675</xdr:rowOff>
    </xdr:to>
    <xdr:pic>
      <xdr:nvPicPr>
        <xdr:cNvPr id="4" name="Picture 4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45025" y="2857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W45" sqref="W45"/>
    </sheetView>
  </sheetViews>
  <sheetFormatPr defaultColWidth="9.140625" defaultRowHeight="12.75"/>
  <cols>
    <col min="1" max="1" width="73.421875" style="0" customWidth="1"/>
    <col min="2" max="3" width="5.7109375" style="0" customWidth="1"/>
    <col min="4" max="4" width="5.7109375" style="0" bestFit="1" customWidth="1"/>
    <col min="5" max="7" width="5.7109375" style="0" customWidth="1"/>
    <col min="8" max="8" width="6.28125" style="0" bestFit="1" customWidth="1"/>
    <col min="9" max="9" width="5.7109375" style="0" bestFit="1" customWidth="1"/>
    <col min="10" max="11" width="5.7109375" style="0" customWidth="1"/>
    <col min="12" max="12" width="5.7109375" style="0" bestFit="1" customWidth="1"/>
    <col min="13" max="13" width="5.00390625" style="0" bestFit="1" customWidth="1"/>
    <col min="14" max="14" width="7.00390625" style="0" bestFit="1" customWidth="1"/>
    <col min="15" max="16" width="5.00390625" style="0" bestFit="1" customWidth="1"/>
    <col min="17" max="17" width="5.7109375" style="0" bestFit="1" customWidth="1"/>
    <col min="18" max="18" width="7.00390625" style="0" bestFit="1" customWidth="1"/>
    <col min="19" max="22" width="5.00390625" style="0" bestFit="1" customWidth="1"/>
    <col min="23" max="23" width="5.7109375" style="0" bestFit="1" customWidth="1"/>
  </cols>
  <sheetData>
    <row r="1" spans="1:18" ht="145.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5" t="s">
        <v>12</v>
      </c>
      <c r="N1" s="6" t="s">
        <v>13</v>
      </c>
      <c r="O1" s="7" t="s">
        <v>14</v>
      </c>
      <c r="P1" s="8" t="s">
        <v>15</v>
      </c>
      <c r="Q1" s="9" t="s">
        <v>16</v>
      </c>
      <c r="R1" s="9" t="s">
        <v>17</v>
      </c>
    </row>
    <row r="2" spans="1:18" ht="13.5" thickBot="1">
      <c r="A2" s="10" t="s">
        <v>18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51"/>
      <c r="N2" s="52"/>
      <c r="O2" s="52"/>
      <c r="P2" s="52"/>
      <c r="Q2" s="52"/>
      <c r="R2" s="52"/>
    </row>
    <row r="3" spans="1:18" ht="15" thickBot="1">
      <c r="A3" s="13" t="s">
        <v>19</v>
      </c>
      <c r="B3" s="14">
        <v>3080</v>
      </c>
      <c r="C3" s="15">
        <v>3480</v>
      </c>
      <c r="D3" s="16">
        <v>3132</v>
      </c>
      <c r="E3" s="16">
        <v>2159</v>
      </c>
      <c r="F3" s="16">
        <v>2562</v>
      </c>
      <c r="G3" s="16">
        <v>3132</v>
      </c>
      <c r="H3" s="16" t="s">
        <v>20</v>
      </c>
      <c r="I3" s="17">
        <v>1689</v>
      </c>
      <c r="J3" s="16" t="s">
        <v>20</v>
      </c>
      <c r="K3" s="15">
        <v>3480</v>
      </c>
      <c r="L3" s="47" t="s">
        <v>20</v>
      </c>
      <c r="M3" s="53">
        <f>3480</f>
        <v>3480</v>
      </c>
      <c r="N3" s="54">
        <v>2839.25</v>
      </c>
      <c r="O3" s="55">
        <v>3480</v>
      </c>
      <c r="P3" s="56">
        <v>1689</v>
      </c>
      <c r="Q3" s="54">
        <v>1791</v>
      </c>
      <c r="R3" s="57">
        <v>1.0603907637655416</v>
      </c>
    </row>
    <row r="4" spans="1:18" ht="15" thickBot="1">
      <c r="A4" s="13" t="s">
        <v>21</v>
      </c>
      <c r="B4" s="14">
        <v>1780</v>
      </c>
      <c r="C4" s="16">
        <v>2090</v>
      </c>
      <c r="D4" s="16">
        <v>1881</v>
      </c>
      <c r="E4" s="17">
        <v>1759</v>
      </c>
      <c r="F4" s="15">
        <v>2525</v>
      </c>
      <c r="G4" s="16">
        <v>2090</v>
      </c>
      <c r="H4" s="16" t="s">
        <v>20</v>
      </c>
      <c r="I4" s="16">
        <v>1989</v>
      </c>
      <c r="J4" s="16" t="s">
        <v>20</v>
      </c>
      <c r="K4" s="16">
        <v>2090</v>
      </c>
      <c r="L4" s="47" t="s">
        <v>20</v>
      </c>
      <c r="M4" s="58">
        <f>2990</f>
        <v>2990</v>
      </c>
      <c r="N4" s="18">
        <v>2025.5</v>
      </c>
      <c r="O4" s="45">
        <v>2525</v>
      </c>
      <c r="P4" s="46">
        <v>1759</v>
      </c>
      <c r="Q4" s="18">
        <v>766</v>
      </c>
      <c r="R4" s="59">
        <v>0.43547470153496304</v>
      </c>
    </row>
    <row r="5" spans="1:18" ht="15.75" customHeight="1" thickBot="1">
      <c r="A5" s="13" t="s">
        <v>22</v>
      </c>
      <c r="B5" s="19">
        <v>3980</v>
      </c>
      <c r="C5" s="16">
        <v>3790</v>
      </c>
      <c r="D5" s="16">
        <v>3519</v>
      </c>
      <c r="E5" s="17">
        <v>2959</v>
      </c>
      <c r="F5" s="16">
        <v>3080</v>
      </c>
      <c r="G5" s="16">
        <v>3490</v>
      </c>
      <c r="H5" s="16">
        <v>2988</v>
      </c>
      <c r="I5" s="16">
        <v>2989</v>
      </c>
      <c r="J5" s="16">
        <v>3495</v>
      </c>
      <c r="K5" s="16">
        <v>3790</v>
      </c>
      <c r="L5" s="47">
        <v>3975</v>
      </c>
      <c r="M5" s="58">
        <f>4690</f>
        <v>4690</v>
      </c>
      <c r="N5" s="18">
        <v>3459.5454545454545</v>
      </c>
      <c r="O5" s="45">
        <v>3980</v>
      </c>
      <c r="P5" s="46">
        <v>2959</v>
      </c>
      <c r="Q5" s="18">
        <v>1021</v>
      </c>
      <c r="R5" s="59">
        <v>0.3450490030415681</v>
      </c>
    </row>
    <row r="6" spans="1:18" ht="15" thickBot="1">
      <c r="A6" s="13" t="s">
        <v>23</v>
      </c>
      <c r="B6" s="14">
        <v>3280</v>
      </c>
      <c r="C6" s="15">
        <v>3390</v>
      </c>
      <c r="D6" s="16">
        <v>2982</v>
      </c>
      <c r="E6" s="17">
        <v>2499</v>
      </c>
      <c r="F6" s="16">
        <v>2689</v>
      </c>
      <c r="G6" s="16">
        <v>3190</v>
      </c>
      <c r="H6" s="16">
        <v>2797</v>
      </c>
      <c r="I6" s="16" t="s">
        <v>20</v>
      </c>
      <c r="J6" s="16">
        <v>3195</v>
      </c>
      <c r="K6" s="15">
        <v>3390</v>
      </c>
      <c r="L6" s="47">
        <v>2765</v>
      </c>
      <c r="M6" s="58">
        <f>3980</f>
        <v>3980</v>
      </c>
      <c r="N6" s="18">
        <v>3017.7</v>
      </c>
      <c r="O6" s="45">
        <v>3390</v>
      </c>
      <c r="P6" s="46">
        <v>2499</v>
      </c>
      <c r="Q6" s="18">
        <v>891</v>
      </c>
      <c r="R6" s="59">
        <v>0.3565426170468187</v>
      </c>
    </row>
    <row r="7" spans="1:18" ht="15" thickBot="1">
      <c r="A7" s="13" t="s">
        <v>24</v>
      </c>
      <c r="B7" s="14">
        <v>3880</v>
      </c>
      <c r="C7" s="16">
        <v>3990</v>
      </c>
      <c r="D7" s="16">
        <v>3517</v>
      </c>
      <c r="E7" s="17">
        <v>2769</v>
      </c>
      <c r="F7" s="16">
        <v>3255</v>
      </c>
      <c r="G7" s="16">
        <v>3790</v>
      </c>
      <c r="H7" s="16" t="s">
        <v>20</v>
      </c>
      <c r="I7" s="16">
        <v>3089</v>
      </c>
      <c r="J7" s="16">
        <v>3795</v>
      </c>
      <c r="K7" s="16">
        <v>3990</v>
      </c>
      <c r="L7" s="48">
        <v>4294</v>
      </c>
      <c r="M7" s="58">
        <f>4690</f>
        <v>4690</v>
      </c>
      <c r="N7" s="18">
        <v>3636.9</v>
      </c>
      <c r="O7" s="45">
        <v>4294</v>
      </c>
      <c r="P7" s="46">
        <v>2769</v>
      </c>
      <c r="Q7" s="18">
        <v>1525</v>
      </c>
      <c r="R7" s="59">
        <v>0.5507403394727338</v>
      </c>
    </row>
    <row r="8" spans="1:18" ht="15" thickBot="1">
      <c r="A8" s="13" t="s">
        <v>25</v>
      </c>
      <c r="B8" s="14">
        <v>3380</v>
      </c>
      <c r="C8" s="15">
        <v>3890</v>
      </c>
      <c r="D8" s="16">
        <v>3501</v>
      </c>
      <c r="E8" s="17">
        <v>2779</v>
      </c>
      <c r="F8" s="16">
        <v>2940</v>
      </c>
      <c r="G8" s="16">
        <v>3499</v>
      </c>
      <c r="H8" s="16" t="s">
        <v>20</v>
      </c>
      <c r="I8" s="16" t="s">
        <v>20</v>
      </c>
      <c r="J8" s="16" t="s">
        <v>20</v>
      </c>
      <c r="K8" s="15">
        <v>3890</v>
      </c>
      <c r="L8" s="47" t="s">
        <v>20</v>
      </c>
      <c r="M8" s="58">
        <f>4690</f>
        <v>4690</v>
      </c>
      <c r="N8" s="18">
        <v>3411.285714285714</v>
      </c>
      <c r="O8" s="45">
        <v>3890</v>
      </c>
      <c r="P8" s="46">
        <v>2779</v>
      </c>
      <c r="Q8" s="18">
        <v>1111</v>
      </c>
      <c r="R8" s="59">
        <v>0.3997840949982008</v>
      </c>
    </row>
    <row r="9" spans="1:18" ht="15" thickBot="1">
      <c r="A9" s="13" t="s">
        <v>26</v>
      </c>
      <c r="B9" s="14">
        <v>3880</v>
      </c>
      <c r="C9" s="15">
        <v>3980</v>
      </c>
      <c r="D9" s="15">
        <v>3980</v>
      </c>
      <c r="E9" s="17">
        <v>2959</v>
      </c>
      <c r="F9" s="16">
        <v>3059</v>
      </c>
      <c r="G9" s="16">
        <v>3752</v>
      </c>
      <c r="H9" s="16">
        <v>3630</v>
      </c>
      <c r="I9" s="16">
        <v>3969</v>
      </c>
      <c r="J9" s="16">
        <v>3795</v>
      </c>
      <c r="K9" s="15">
        <v>3980</v>
      </c>
      <c r="L9" s="47" t="s">
        <v>20</v>
      </c>
      <c r="M9" s="58">
        <f>4690</f>
        <v>4690</v>
      </c>
      <c r="N9" s="18">
        <v>3698.4</v>
      </c>
      <c r="O9" s="45">
        <v>3980</v>
      </c>
      <c r="P9" s="46">
        <v>2959</v>
      </c>
      <c r="Q9" s="18">
        <v>1021</v>
      </c>
      <c r="R9" s="59">
        <v>0.3450490030415681</v>
      </c>
    </row>
    <row r="10" spans="1:18" ht="15" thickBot="1">
      <c r="A10" s="13" t="s">
        <v>27</v>
      </c>
      <c r="B10" s="14">
        <v>3880</v>
      </c>
      <c r="C10" s="16">
        <v>3750</v>
      </c>
      <c r="D10" s="16">
        <v>3980</v>
      </c>
      <c r="E10" s="17">
        <v>3279</v>
      </c>
      <c r="F10" s="16">
        <v>3845</v>
      </c>
      <c r="G10" s="16">
        <v>3590</v>
      </c>
      <c r="H10" s="16">
        <v>3697</v>
      </c>
      <c r="I10" s="16">
        <v>3698</v>
      </c>
      <c r="J10" s="16">
        <v>3595</v>
      </c>
      <c r="K10" s="16">
        <v>3750</v>
      </c>
      <c r="L10" s="48">
        <v>4690</v>
      </c>
      <c r="M10" s="58">
        <f>4690</f>
        <v>4690</v>
      </c>
      <c r="N10" s="18">
        <v>3795.818181818182</v>
      </c>
      <c r="O10" s="45">
        <v>4690</v>
      </c>
      <c r="P10" s="46">
        <v>3279</v>
      </c>
      <c r="Q10" s="18">
        <v>1411</v>
      </c>
      <c r="R10" s="59">
        <v>0.43031412015858495</v>
      </c>
    </row>
    <row r="11" spans="1:18" ht="15" thickBot="1">
      <c r="A11" s="13" t="s">
        <v>28</v>
      </c>
      <c r="B11" s="14">
        <v>3780</v>
      </c>
      <c r="C11" s="16">
        <v>3590</v>
      </c>
      <c r="D11" s="16">
        <v>3424</v>
      </c>
      <c r="E11" s="17">
        <v>2979</v>
      </c>
      <c r="F11" s="16">
        <v>3195</v>
      </c>
      <c r="G11" s="16">
        <v>3586</v>
      </c>
      <c r="H11" s="16">
        <v>2988</v>
      </c>
      <c r="I11" s="16">
        <v>2989</v>
      </c>
      <c r="J11" s="16">
        <v>3395</v>
      </c>
      <c r="K11" s="16">
        <v>3590</v>
      </c>
      <c r="L11" s="48">
        <v>4280</v>
      </c>
      <c r="M11" s="58">
        <f>4280</f>
        <v>4280</v>
      </c>
      <c r="N11" s="18">
        <v>3436</v>
      </c>
      <c r="O11" s="45">
        <v>4280</v>
      </c>
      <c r="P11" s="46">
        <v>2979</v>
      </c>
      <c r="Q11" s="18">
        <v>1301</v>
      </c>
      <c r="R11" s="59">
        <v>0.4367237327962403</v>
      </c>
    </row>
    <row r="12" spans="1:18" ht="14.25">
      <c r="A12" s="13" t="s">
        <v>29</v>
      </c>
      <c r="B12" s="19">
        <v>3880</v>
      </c>
      <c r="C12" s="16">
        <v>3580</v>
      </c>
      <c r="D12" s="16">
        <v>3360</v>
      </c>
      <c r="E12" s="17">
        <v>3109</v>
      </c>
      <c r="F12" s="16">
        <v>3495</v>
      </c>
      <c r="G12" s="16">
        <v>3590</v>
      </c>
      <c r="H12" s="16">
        <v>3188</v>
      </c>
      <c r="I12" s="16">
        <v>3189</v>
      </c>
      <c r="J12" s="16">
        <v>3595</v>
      </c>
      <c r="K12" s="16">
        <v>3580</v>
      </c>
      <c r="L12" s="47" t="s">
        <v>20</v>
      </c>
      <c r="M12" s="58">
        <f>4480</f>
        <v>4480</v>
      </c>
      <c r="N12" s="18">
        <v>3456.6</v>
      </c>
      <c r="O12" s="45">
        <v>3880</v>
      </c>
      <c r="P12" s="46">
        <v>3109</v>
      </c>
      <c r="Q12" s="18">
        <v>771</v>
      </c>
      <c r="R12" s="59">
        <v>0.2479897073013831</v>
      </c>
    </row>
    <row r="13" spans="1:18" ht="13.5" thickBot="1">
      <c r="A13" s="10" t="s">
        <v>30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49"/>
      <c r="M13" s="60"/>
      <c r="N13" s="22"/>
      <c r="O13" s="22"/>
      <c r="P13" s="22"/>
      <c r="Q13" s="22"/>
      <c r="R13" s="66"/>
    </row>
    <row r="14" spans="1:18" ht="15" thickBot="1">
      <c r="A14" s="23" t="s">
        <v>31</v>
      </c>
      <c r="B14" s="14">
        <v>2680</v>
      </c>
      <c r="C14" s="16">
        <v>2490</v>
      </c>
      <c r="D14" s="16">
        <v>2384</v>
      </c>
      <c r="E14" s="17">
        <v>1799</v>
      </c>
      <c r="F14" s="16">
        <v>2525</v>
      </c>
      <c r="G14" s="16">
        <v>2490</v>
      </c>
      <c r="H14" s="16">
        <v>1838</v>
      </c>
      <c r="I14" s="16">
        <v>1839</v>
      </c>
      <c r="J14" s="16">
        <v>2495</v>
      </c>
      <c r="K14" s="16">
        <v>2490</v>
      </c>
      <c r="L14" s="48">
        <v>2980</v>
      </c>
      <c r="M14" s="58">
        <f>2980</f>
        <v>2980</v>
      </c>
      <c r="N14" s="18">
        <v>2364.5454545454545</v>
      </c>
      <c r="O14" s="45">
        <v>2980</v>
      </c>
      <c r="P14" s="46">
        <v>1799</v>
      </c>
      <c r="Q14" s="18">
        <v>1181</v>
      </c>
      <c r="R14" s="59">
        <v>0.6564758198999444</v>
      </c>
    </row>
    <row r="15" spans="1:18" ht="27" thickBot="1">
      <c r="A15" s="23" t="s">
        <v>32</v>
      </c>
      <c r="B15" s="14">
        <v>2280</v>
      </c>
      <c r="C15" s="16">
        <v>2290</v>
      </c>
      <c r="D15" s="16">
        <v>2421</v>
      </c>
      <c r="E15" s="17">
        <v>1199</v>
      </c>
      <c r="F15" s="16">
        <v>1880</v>
      </c>
      <c r="G15" s="16">
        <v>1989</v>
      </c>
      <c r="H15" s="16">
        <v>1218</v>
      </c>
      <c r="I15" s="16">
        <v>1219</v>
      </c>
      <c r="J15" s="16">
        <v>1995</v>
      </c>
      <c r="K15" s="16">
        <v>2290</v>
      </c>
      <c r="L15" s="48">
        <v>2690</v>
      </c>
      <c r="M15" s="58">
        <f>2690</f>
        <v>2690</v>
      </c>
      <c r="N15" s="18">
        <v>1951.909090909091</v>
      </c>
      <c r="O15" s="45">
        <v>2690</v>
      </c>
      <c r="P15" s="46">
        <v>1199</v>
      </c>
      <c r="Q15" s="18">
        <v>1491</v>
      </c>
      <c r="R15" s="59">
        <v>1.243536280233528</v>
      </c>
    </row>
    <row r="16" spans="1:18" ht="15" thickBot="1">
      <c r="A16" s="13" t="s">
        <v>33</v>
      </c>
      <c r="B16" s="14">
        <v>1680</v>
      </c>
      <c r="C16" s="15">
        <v>1990</v>
      </c>
      <c r="D16" s="16">
        <v>1790</v>
      </c>
      <c r="E16" s="16" t="s">
        <v>20</v>
      </c>
      <c r="F16" s="16">
        <v>1685</v>
      </c>
      <c r="G16" s="16">
        <v>1691</v>
      </c>
      <c r="H16" s="17">
        <v>1397</v>
      </c>
      <c r="I16" s="16" t="s">
        <v>20</v>
      </c>
      <c r="J16" s="16" t="s">
        <v>20</v>
      </c>
      <c r="K16" s="15">
        <v>1990</v>
      </c>
      <c r="L16" s="48">
        <v>1990</v>
      </c>
      <c r="M16" s="58">
        <f>1990</f>
        <v>1990</v>
      </c>
      <c r="N16" s="18">
        <v>1776.625</v>
      </c>
      <c r="O16" s="45">
        <v>1990</v>
      </c>
      <c r="P16" s="46">
        <v>1397</v>
      </c>
      <c r="Q16" s="18">
        <v>593</v>
      </c>
      <c r="R16" s="59">
        <v>0.42448103078024335</v>
      </c>
    </row>
    <row r="17" spans="1:18" ht="15" thickBot="1">
      <c r="A17" s="23" t="s">
        <v>34</v>
      </c>
      <c r="B17" s="14">
        <v>2780</v>
      </c>
      <c r="C17" s="15">
        <v>2990</v>
      </c>
      <c r="D17" s="16">
        <v>2958</v>
      </c>
      <c r="E17" s="16">
        <v>2299</v>
      </c>
      <c r="F17" s="17">
        <v>2144</v>
      </c>
      <c r="G17" s="16">
        <v>2490</v>
      </c>
      <c r="H17" s="16">
        <v>2588</v>
      </c>
      <c r="I17" s="16">
        <v>2589</v>
      </c>
      <c r="J17" s="16">
        <v>2695</v>
      </c>
      <c r="K17" s="15">
        <v>2990</v>
      </c>
      <c r="L17" s="47" t="s">
        <v>20</v>
      </c>
      <c r="M17" s="58">
        <f>3480</f>
        <v>3480</v>
      </c>
      <c r="N17" s="18">
        <v>2652.3</v>
      </c>
      <c r="O17" s="45">
        <v>2990</v>
      </c>
      <c r="P17" s="46">
        <v>2144</v>
      </c>
      <c r="Q17" s="18">
        <v>846</v>
      </c>
      <c r="R17" s="59">
        <v>0.394589552238806</v>
      </c>
    </row>
    <row r="18" spans="1:18" ht="15" thickBot="1">
      <c r="A18" s="13" t="s">
        <v>35</v>
      </c>
      <c r="B18" s="14">
        <v>380</v>
      </c>
      <c r="C18" s="15">
        <v>390</v>
      </c>
      <c r="D18" s="16">
        <v>350</v>
      </c>
      <c r="E18" s="17">
        <v>299</v>
      </c>
      <c r="F18" s="16">
        <v>375</v>
      </c>
      <c r="G18" s="15">
        <v>390</v>
      </c>
      <c r="H18" s="16" t="s">
        <v>20</v>
      </c>
      <c r="I18" s="16" t="s">
        <v>20</v>
      </c>
      <c r="J18" s="16">
        <v>385</v>
      </c>
      <c r="K18" s="15">
        <v>390</v>
      </c>
      <c r="L18" s="47" t="s">
        <v>20</v>
      </c>
      <c r="M18" s="58">
        <f>390</f>
        <v>390</v>
      </c>
      <c r="N18" s="18">
        <v>369.875</v>
      </c>
      <c r="O18" s="45">
        <v>390</v>
      </c>
      <c r="P18" s="46">
        <v>299</v>
      </c>
      <c r="Q18" s="18">
        <v>91</v>
      </c>
      <c r="R18" s="59">
        <v>0.30434782608695654</v>
      </c>
    </row>
    <row r="19" spans="1:18" ht="15" thickBot="1">
      <c r="A19" s="23" t="s">
        <v>36</v>
      </c>
      <c r="B19" s="14">
        <v>3480</v>
      </c>
      <c r="C19" s="16">
        <v>3180</v>
      </c>
      <c r="D19" s="15">
        <v>3582</v>
      </c>
      <c r="E19" s="17">
        <v>2529</v>
      </c>
      <c r="F19" s="16">
        <v>3189</v>
      </c>
      <c r="G19" s="16">
        <v>3184</v>
      </c>
      <c r="H19" s="16">
        <v>2588</v>
      </c>
      <c r="I19" s="16">
        <v>2589</v>
      </c>
      <c r="J19" s="16">
        <v>3195</v>
      </c>
      <c r="K19" s="16">
        <v>3180</v>
      </c>
      <c r="L19" s="47" t="s">
        <v>20</v>
      </c>
      <c r="M19" s="58">
        <f>3980</f>
        <v>3980</v>
      </c>
      <c r="N19" s="18">
        <v>3069.6</v>
      </c>
      <c r="O19" s="45">
        <v>3582</v>
      </c>
      <c r="P19" s="46">
        <v>2529</v>
      </c>
      <c r="Q19" s="18">
        <v>1053</v>
      </c>
      <c r="R19" s="59">
        <v>0.41637010676156583</v>
      </c>
    </row>
    <row r="20" spans="1:18" ht="15" thickBot="1">
      <c r="A20" s="23" t="s">
        <v>37</v>
      </c>
      <c r="B20" s="14">
        <v>1880</v>
      </c>
      <c r="C20" s="16">
        <v>1990</v>
      </c>
      <c r="D20" s="16">
        <v>1566</v>
      </c>
      <c r="E20" s="17">
        <v>1559</v>
      </c>
      <c r="F20" s="16">
        <v>1990</v>
      </c>
      <c r="G20" s="16">
        <v>1890</v>
      </c>
      <c r="H20" s="16" t="s">
        <v>20</v>
      </c>
      <c r="I20" s="16">
        <v>1598</v>
      </c>
      <c r="J20" s="16">
        <v>1895</v>
      </c>
      <c r="K20" s="16">
        <v>1990</v>
      </c>
      <c r="L20" s="48">
        <v>2490</v>
      </c>
      <c r="M20" s="58">
        <f>2490</f>
        <v>2490</v>
      </c>
      <c r="N20" s="18">
        <v>1884.8</v>
      </c>
      <c r="O20" s="45">
        <v>2490</v>
      </c>
      <c r="P20" s="46">
        <v>1559</v>
      </c>
      <c r="Q20" s="18">
        <v>931</v>
      </c>
      <c r="R20" s="59">
        <v>0.5971776779987171</v>
      </c>
    </row>
    <row r="21" spans="1:18" ht="29.25" thickBot="1">
      <c r="A21" s="23" t="s">
        <v>38</v>
      </c>
      <c r="B21" s="14">
        <v>2180</v>
      </c>
      <c r="C21" s="16">
        <v>2100</v>
      </c>
      <c r="D21" s="15">
        <v>2232</v>
      </c>
      <c r="E21" s="17">
        <v>1699</v>
      </c>
      <c r="F21" s="16">
        <v>2095</v>
      </c>
      <c r="G21" s="16">
        <v>1880</v>
      </c>
      <c r="H21" s="16">
        <v>1888</v>
      </c>
      <c r="I21" s="16">
        <v>1889</v>
      </c>
      <c r="J21" s="16">
        <v>1995</v>
      </c>
      <c r="K21" s="16">
        <v>2100</v>
      </c>
      <c r="L21" s="47" t="s">
        <v>20</v>
      </c>
      <c r="M21" s="58">
        <f>2480</f>
        <v>2480</v>
      </c>
      <c r="N21" s="18">
        <v>2005.8</v>
      </c>
      <c r="O21" s="45">
        <v>2232</v>
      </c>
      <c r="P21" s="46">
        <v>1699</v>
      </c>
      <c r="Q21" s="18">
        <v>533</v>
      </c>
      <c r="R21" s="59">
        <v>0.31371394938198943</v>
      </c>
    </row>
    <row r="22" spans="1:18" ht="15" thickBot="1">
      <c r="A22" s="13" t="s">
        <v>39</v>
      </c>
      <c r="B22" s="14">
        <v>2380</v>
      </c>
      <c r="C22" s="16">
        <v>2290</v>
      </c>
      <c r="D22" s="16">
        <v>2421</v>
      </c>
      <c r="E22" s="17">
        <v>1729</v>
      </c>
      <c r="F22" s="16">
        <v>2275</v>
      </c>
      <c r="G22" s="16">
        <v>2286</v>
      </c>
      <c r="H22" s="16">
        <v>1788</v>
      </c>
      <c r="I22" s="16">
        <v>1789</v>
      </c>
      <c r="J22" s="16">
        <v>2195</v>
      </c>
      <c r="K22" s="16">
        <v>2290</v>
      </c>
      <c r="L22" s="48">
        <v>2690</v>
      </c>
      <c r="M22" s="58">
        <f>2690</f>
        <v>2690</v>
      </c>
      <c r="N22" s="18">
        <v>2193.909090909091</v>
      </c>
      <c r="O22" s="45">
        <v>2690</v>
      </c>
      <c r="P22" s="46">
        <v>1729</v>
      </c>
      <c r="Q22" s="18">
        <v>961</v>
      </c>
      <c r="R22" s="59">
        <v>0.5558126084441873</v>
      </c>
    </row>
    <row r="23" spans="1:18" ht="14.25">
      <c r="A23" s="13" t="s">
        <v>40</v>
      </c>
      <c r="B23" s="14">
        <v>2080</v>
      </c>
      <c r="C23" s="16">
        <v>2290</v>
      </c>
      <c r="D23" s="15">
        <v>2421</v>
      </c>
      <c r="E23" s="17">
        <v>1659</v>
      </c>
      <c r="F23" s="16">
        <v>2189</v>
      </c>
      <c r="G23" s="16">
        <v>2286</v>
      </c>
      <c r="H23" s="16">
        <v>1899</v>
      </c>
      <c r="I23" s="16" t="s">
        <v>20</v>
      </c>
      <c r="J23" s="16" t="s">
        <v>20</v>
      </c>
      <c r="K23" s="16">
        <v>2290</v>
      </c>
      <c r="L23" s="47">
        <v>2145</v>
      </c>
      <c r="M23" s="58">
        <f>2690</f>
        <v>2690</v>
      </c>
      <c r="N23" s="18">
        <v>2139.8888888888887</v>
      </c>
      <c r="O23" s="45">
        <v>2421</v>
      </c>
      <c r="P23" s="46">
        <v>1659</v>
      </c>
      <c r="Q23" s="18">
        <v>762</v>
      </c>
      <c r="R23" s="59">
        <v>0.4593128390596745</v>
      </c>
    </row>
    <row r="24" spans="1:18" ht="13.5" thickBot="1">
      <c r="A24" s="24" t="s">
        <v>41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49"/>
      <c r="M24" s="60"/>
      <c r="N24" s="22"/>
      <c r="O24" s="22"/>
      <c r="P24" s="22"/>
      <c r="Q24" s="22"/>
      <c r="R24" s="66"/>
    </row>
    <row r="25" spans="1:18" ht="15" thickBot="1">
      <c r="A25" s="13" t="s">
        <v>42</v>
      </c>
      <c r="B25" s="14">
        <v>4480</v>
      </c>
      <c r="C25" s="16">
        <v>3480</v>
      </c>
      <c r="D25" s="16">
        <v>3984</v>
      </c>
      <c r="E25" s="17">
        <v>3459</v>
      </c>
      <c r="F25" s="16">
        <v>4489</v>
      </c>
      <c r="G25" s="16">
        <v>3990</v>
      </c>
      <c r="H25" s="16" t="s">
        <v>20</v>
      </c>
      <c r="I25" s="16" t="s">
        <v>20</v>
      </c>
      <c r="J25" s="16">
        <v>3995</v>
      </c>
      <c r="K25" s="15">
        <v>4980</v>
      </c>
      <c r="L25" s="47" t="s">
        <v>20</v>
      </c>
      <c r="M25" s="58">
        <f>4980</f>
        <v>4980</v>
      </c>
      <c r="N25" s="18">
        <v>4107.125</v>
      </c>
      <c r="O25" s="45">
        <v>4980</v>
      </c>
      <c r="P25" s="46">
        <v>3459</v>
      </c>
      <c r="Q25" s="18">
        <v>1521</v>
      </c>
      <c r="R25" s="59">
        <v>0.43972246313963576</v>
      </c>
    </row>
    <row r="26" spans="1:18" ht="15" thickBot="1">
      <c r="A26" s="13" t="s">
        <v>43</v>
      </c>
      <c r="B26" s="14">
        <v>2180</v>
      </c>
      <c r="C26" s="16">
        <v>2200</v>
      </c>
      <c r="D26" s="16">
        <v>1992</v>
      </c>
      <c r="E26" s="17">
        <v>1739</v>
      </c>
      <c r="F26" s="16">
        <v>1965</v>
      </c>
      <c r="G26" s="16">
        <v>2440</v>
      </c>
      <c r="H26" s="16">
        <v>1888</v>
      </c>
      <c r="I26" s="16">
        <v>1889</v>
      </c>
      <c r="J26" s="16">
        <v>1895</v>
      </c>
      <c r="K26" s="15">
        <v>2490</v>
      </c>
      <c r="L26" s="47" t="s">
        <v>20</v>
      </c>
      <c r="M26" s="58">
        <f>2440</f>
        <v>2440</v>
      </c>
      <c r="N26" s="18">
        <v>2067.8</v>
      </c>
      <c r="O26" s="45">
        <v>2490</v>
      </c>
      <c r="P26" s="46">
        <v>1739</v>
      </c>
      <c r="Q26" s="18">
        <v>751</v>
      </c>
      <c r="R26" s="59">
        <v>0.4318573893041978</v>
      </c>
    </row>
    <row r="27" spans="1:18" ht="15" thickBot="1">
      <c r="A27" s="13" t="s">
        <v>44</v>
      </c>
      <c r="B27" s="14">
        <v>4280</v>
      </c>
      <c r="C27" s="15">
        <v>4290</v>
      </c>
      <c r="D27" s="16">
        <v>3990</v>
      </c>
      <c r="E27" s="17">
        <v>2679</v>
      </c>
      <c r="F27" s="16">
        <v>3389</v>
      </c>
      <c r="G27" s="16">
        <v>4241</v>
      </c>
      <c r="H27" s="16">
        <v>3588</v>
      </c>
      <c r="I27" s="16">
        <v>3589</v>
      </c>
      <c r="J27" s="16" t="s">
        <v>20</v>
      </c>
      <c r="K27" s="15">
        <v>4290</v>
      </c>
      <c r="L27" s="47">
        <v>4235</v>
      </c>
      <c r="M27" s="58">
        <f>4990</f>
        <v>4990</v>
      </c>
      <c r="N27" s="18">
        <v>3857.1</v>
      </c>
      <c r="O27" s="45">
        <v>4290</v>
      </c>
      <c r="P27" s="46">
        <v>2679</v>
      </c>
      <c r="Q27" s="18">
        <v>1611</v>
      </c>
      <c r="R27" s="59">
        <v>0.6013437849944009</v>
      </c>
    </row>
    <row r="28" spans="1:18" ht="15" thickBot="1">
      <c r="A28" s="23" t="s">
        <v>45</v>
      </c>
      <c r="B28" s="14">
        <v>8480</v>
      </c>
      <c r="C28" s="16">
        <v>8980</v>
      </c>
      <c r="D28" s="16">
        <v>8982</v>
      </c>
      <c r="E28" s="17">
        <v>6859</v>
      </c>
      <c r="F28" s="16">
        <v>7489</v>
      </c>
      <c r="G28" s="16">
        <v>7990</v>
      </c>
      <c r="H28" s="16">
        <v>6988</v>
      </c>
      <c r="I28" s="16">
        <v>6989</v>
      </c>
      <c r="J28" s="16">
        <v>7995</v>
      </c>
      <c r="K28" s="16">
        <v>8980</v>
      </c>
      <c r="L28" s="48">
        <v>9980</v>
      </c>
      <c r="M28" s="58">
        <f>9980</f>
        <v>9980</v>
      </c>
      <c r="N28" s="18">
        <v>8155.636363636364</v>
      </c>
      <c r="O28" s="45">
        <v>9980</v>
      </c>
      <c r="P28" s="46">
        <v>6859</v>
      </c>
      <c r="Q28" s="18">
        <v>3121</v>
      </c>
      <c r="R28" s="59">
        <v>0.45502259804636247</v>
      </c>
    </row>
    <row r="29" spans="1:18" ht="15" thickBot="1">
      <c r="A29" s="23" t="s">
        <v>46</v>
      </c>
      <c r="B29" s="14">
        <v>6980</v>
      </c>
      <c r="C29" s="16">
        <v>7980</v>
      </c>
      <c r="D29" s="16">
        <v>7191</v>
      </c>
      <c r="E29" s="17">
        <v>5589</v>
      </c>
      <c r="F29" s="16">
        <v>6489</v>
      </c>
      <c r="G29" s="16">
        <v>6392</v>
      </c>
      <c r="H29" s="16">
        <v>5867</v>
      </c>
      <c r="I29" s="16">
        <v>5868</v>
      </c>
      <c r="J29" s="16">
        <v>6495</v>
      </c>
      <c r="K29" s="16">
        <v>7990</v>
      </c>
      <c r="L29" s="48">
        <v>9980</v>
      </c>
      <c r="M29" s="58">
        <f>9980</f>
        <v>9980</v>
      </c>
      <c r="N29" s="18">
        <v>6983.727272727273</v>
      </c>
      <c r="O29" s="45">
        <v>9980</v>
      </c>
      <c r="P29" s="46">
        <v>5589</v>
      </c>
      <c r="Q29" s="18">
        <v>4391</v>
      </c>
      <c r="R29" s="59">
        <v>0.7856503846842011</v>
      </c>
    </row>
    <row r="30" spans="1:18" ht="15" thickBot="1">
      <c r="A30" s="13" t="s">
        <v>47</v>
      </c>
      <c r="B30" s="14" t="s">
        <v>20</v>
      </c>
      <c r="C30" s="16">
        <v>3790</v>
      </c>
      <c r="D30" s="15">
        <v>4032</v>
      </c>
      <c r="E30" s="16">
        <v>2799</v>
      </c>
      <c r="F30" s="16">
        <v>2989</v>
      </c>
      <c r="G30" s="16">
        <v>2990</v>
      </c>
      <c r="H30" s="16">
        <v>2897</v>
      </c>
      <c r="I30" s="16">
        <v>2898</v>
      </c>
      <c r="J30" s="16">
        <v>2995</v>
      </c>
      <c r="K30" s="16">
        <v>3790</v>
      </c>
      <c r="L30" s="50">
        <v>2689</v>
      </c>
      <c r="M30" s="58">
        <f>4480</f>
        <v>4480</v>
      </c>
      <c r="N30" s="18">
        <v>3186.9</v>
      </c>
      <c r="O30" s="45">
        <v>4032</v>
      </c>
      <c r="P30" s="46">
        <v>2689</v>
      </c>
      <c r="Q30" s="18">
        <v>1343</v>
      </c>
      <c r="R30" s="59">
        <v>0.4994421718110822</v>
      </c>
    </row>
    <row r="31" spans="1:18" ht="14.25">
      <c r="A31" s="13" t="s">
        <v>48</v>
      </c>
      <c r="B31" s="19">
        <v>980</v>
      </c>
      <c r="C31" s="15">
        <v>980</v>
      </c>
      <c r="D31" s="16">
        <v>882</v>
      </c>
      <c r="E31" s="16" t="s">
        <v>20</v>
      </c>
      <c r="F31" s="17">
        <v>829</v>
      </c>
      <c r="G31" s="16">
        <v>833</v>
      </c>
      <c r="H31" s="16" t="s">
        <v>20</v>
      </c>
      <c r="I31" s="16" t="s">
        <v>20</v>
      </c>
      <c r="J31" s="16" t="s">
        <v>20</v>
      </c>
      <c r="K31" s="15">
        <v>980</v>
      </c>
      <c r="L31" s="47" t="s">
        <v>20</v>
      </c>
      <c r="M31" s="58">
        <f>980</f>
        <v>980</v>
      </c>
      <c r="N31" s="18">
        <v>914</v>
      </c>
      <c r="O31" s="45">
        <v>980</v>
      </c>
      <c r="P31" s="46">
        <v>829</v>
      </c>
      <c r="Q31" s="18">
        <v>151</v>
      </c>
      <c r="R31" s="59">
        <v>0.18214716525934863</v>
      </c>
    </row>
    <row r="32" spans="1:18" ht="13.5" thickBot="1">
      <c r="A32" s="10" t="s">
        <v>49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49"/>
      <c r="M32" s="60"/>
      <c r="N32" s="22"/>
      <c r="O32" s="22"/>
      <c r="P32" s="22"/>
      <c r="Q32" s="22"/>
      <c r="R32" s="66"/>
    </row>
    <row r="33" spans="1:18" ht="15" thickBot="1">
      <c r="A33" s="13" t="s">
        <v>50</v>
      </c>
      <c r="B33" s="14">
        <v>3380</v>
      </c>
      <c r="C33" s="16">
        <v>2985</v>
      </c>
      <c r="D33" s="15">
        <v>3582</v>
      </c>
      <c r="E33" s="17">
        <v>2659</v>
      </c>
      <c r="F33" s="16">
        <v>2895</v>
      </c>
      <c r="G33" s="16">
        <v>2890</v>
      </c>
      <c r="H33" s="16">
        <v>2688</v>
      </c>
      <c r="I33" s="16">
        <v>2689</v>
      </c>
      <c r="J33" s="16">
        <v>2895</v>
      </c>
      <c r="K33" s="16">
        <v>2985</v>
      </c>
      <c r="L33" s="47" t="s">
        <v>20</v>
      </c>
      <c r="M33" s="58">
        <f>3980</f>
        <v>3980</v>
      </c>
      <c r="N33" s="18">
        <v>2964.8</v>
      </c>
      <c r="O33" s="45">
        <v>3582</v>
      </c>
      <c r="P33" s="46">
        <v>2659</v>
      </c>
      <c r="Q33" s="18">
        <v>923</v>
      </c>
      <c r="R33" s="59">
        <v>0.3471229785633697</v>
      </c>
    </row>
    <row r="34" spans="1:18" ht="15" thickBot="1">
      <c r="A34" s="13" t="s">
        <v>51</v>
      </c>
      <c r="B34" s="14">
        <v>3680</v>
      </c>
      <c r="C34" s="16">
        <v>3580</v>
      </c>
      <c r="D34" s="16">
        <v>3808</v>
      </c>
      <c r="E34" s="17">
        <v>2799</v>
      </c>
      <c r="F34" s="16">
        <v>3289</v>
      </c>
      <c r="G34" s="16">
        <v>3670</v>
      </c>
      <c r="H34" s="16">
        <v>2897</v>
      </c>
      <c r="I34" s="16">
        <v>2898</v>
      </c>
      <c r="J34" s="15">
        <v>3995</v>
      </c>
      <c r="K34" s="16">
        <v>3580</v>
      </c>
      <c r="L34" s="47">
        <v>3485</v>
      </c>
      <c r="M34" s="58">
        <f>4480</f>
        <v>4480</v>
      </c>
      <c r="N34" s="18">
        <v>3425.5454545454545</v>
      </c>
      <c r="O34" s="45">
        <v>3995</v>
      </c>
      <c r="P34" s="46">
        <v>2799</v>
      </c>
      <c r="Q34" s="18">
        <v>1196</v>
      </c>
      <c r="R34" s="59">
        <v>0.4272954626652376</v>
      </c>
    </row>
    <row r="35" spans="1:18" ht="15" thickBot="1">
      <c r="A35" s="23" t="s">
        <v>52</v>
      </c>
      <c r="B35" s="14">
        <v>3980</v>
      </c>
      <c r="C35" s="16">
        <v>3515</v>
      </c>
      <c r="D35" s="15">
        <v>4221</v>
      </c>
      <c r="E35" s="17">
        <v>3259</v>
      </c>
      <c r="F35" s="16">
        <v>3989</v>
      </c>
      <c r="G35" s="16">
        <v>3980</v>
      </c>
      <c r="H35" s="16" t="s">
        <v>20</v>
      </c>
      <c r="I35" s="16" t="s">
        <v>20</v>
      </c>
      <c r="J35" s="16" t="s">
        <v>20</v>
      </c>
      <c r="K35" s="16">
        <v>3515</v>
      </c>
      <c r="L35" s="47" t="s">
        <v>20</v>
      </c>
      <c r="M35" s="58">
        <f>4690</f>
        <v>4690</v>
      </c>
      <c r="N35" s="18">
        <v>3779.8571428571427</v>
      </c>
      <c r="O35" s="45">
        <v>4221</v>
      </c>
      <c r="P35" s="46">
        <v>3259</v>
      </c>
      <c r="Q35" s="18">
        <v>962</v>
      </c>
      <c r="R35" s="59">
        <v>0.29518257134090214</v>
      </c>
    </row>
    <row r="36" spans="1:18" ht="15" thickBot="1">
      <c r="A36" s="13" t="s">
        <v>53</v>
      </c>
      <c r="B36" s="19">
        <v>4180</v>
      </c>
      <c r="C36" s="16">
        <v>3990</v>
      </c>
      <c r="D36" s="16">
        <v>3992</v>
      </c>
      <c r="E36" s="17">
        <v>3349</v>
      </c>
      <c r="F36" s="16">
        <v>3355</v>
      </c>
      <c r="G36" s="16">
        <v>3690</v>
      </c>
      <c r="H36" s="16">
        <v>3437</v>
      </c>
      <c r="I36" s="16">
        <v>3438</v>
      </c>
      <c r="J36" s="16">
        <v>3695</v>
      </c>
      <c r="K36" s="16">
        <v>3990</v>
      </c>
      <c r="L36" s="47" t="s">
        <v>20</v>
      </c>
      <c r="M36" s="58">
        <f>4990</f>
        <v>4990</v>
      </c>
      <c r="N36" s="18">
        <v>3711.6</v>
      </c>
      <c r="O36" s="45">
        <v>4180</v>
      </c>
      <c r="P36" s="46">
        <v>3349</v>
      </c>
      <c r="Q36" s="18">
        <v>831</v>
      </c>
      <c r="R36" s="59">
        <v>0.24813377127500746</v>
      </c>
    </row>
    <row r="37" spans="1:18" ht="15.75" thickBot="1">
      <c r="A37" s="25" t="s">
        <v>54</v>
      </c>
      <c r="B37" s="14">
        <v>3980</v>
      </c>
      <c r="C37" s="16">
        <v>3990</v>
      </c>
      <c r="D37" s="16">
        <v>3490</v>
      </c>
      <c r="E37" s="17">
        <v>3269</v>
      </c>
      <c r="F37" s="16">
        <v>3275</v>
      </c>
      <c r="G37" s="16">
        <v>3989</v>
      </c>
      <c r="H37" s="16">
        <v>3357</v>
      </c>
      <c r="I37" s="16">
        <v>3358</v>
      </c>
      <c r="J37" s="16" t="s">
        <v>20</v>
      </c>
      <c r="K37" s="16">
        <v>3990</v>
      </c>
      <c r="L37" s="48">
        <v>4990</v>
      </c>
      <c r="M37" s="58">
        <f>4990</f>
        <v>4990</v>
      </c>
      <c r="N37" s="18">
        <v>3768.8</v>
      </c>
      <c r="O37" s="45">
        <v>4990</v>
      </c>
      <c r="P37" s="46">
        <v>3269</v>
      </c>
      <c r="Q37" s="18">
        <v>1721</v>
      </c>
      <c r="R37" s="59">
        <v>0.5264606913429183</v>
      </c>
    </row>
    <row r="38" spans="1:18" ht="15" thickBot="1">
      <c r="A38" s="13" t="s">
        <v>55</v>
      </c>
      <c r="B38" s="14">
        <v>4880</v>
      </c>
      <c r="C38" s="16">
        <v>4790</v>
      </c>
      <c r="D38" s="16">
        <v>4792</v>
      </c>
      <c r="E38" s="17">
        <v>3829</v>
      </c>
      <c r="F38" s="16">
        <v>4698</v>
      </c>
      <c r="G38" s="16">
        <v>4980</v>
      </c>
      <c r="H38" s="16">
        <v>3967</v>
      </c>
      <c r="I38" s="16">
        <v>3968</v>
      </c>
      <c r="J38" s="16">
        <v>4795</v>
      </c>
      <c r="K38" s="16">
        <v>4790</v>
      </c>
      <c r="L38" s="48">
        <v>5990</v>
      </c>
      <c r="M38" s="58">
        <f>5990</f>
        <v>5990</v>
      </c>
      <c r="N38" s="18">
        <v>4679.909090909091</v>
      </c>
      <c r="O38" s="45">
        <v>5990</v>
      </c>
      <c r="P38" s="46">
        <v>3829</v>
      </c>
      <c r="Q38" s="18">
        <v>2161</v>
      </c>
      <c r="R38" s="59">
        <v>0.5643771219639593</v>
      </c>
    </row>
    <row r="39" spans="1:18" ht="15" thickBot="1">
      <c r="A39" s="13" t="s">
        <v>56</v>
      </c>
      <c r="B39" s="14">
        <v>4180</v>
      </c>
      <c r="C39" s="16">
        <v>3735</v>
      </c>
      <c r="D39" s="15">
        <v>4482</v>
      </c>
      <c r="E39" s="17">
        <v>2999</v>
      </c>
      <c r="F39" s="16">
        <v>3289</v>
      </c>
      <c r="G39" s="16">
        <v>3790</v>
      </c>
      <c r="H39" s="16">
        <v>3488</v>
      </c>
      <c r="I39" s="16">
        <v>3489</v>
      </c>
      <c r="J39" s="16">
        <v>3795</v>
      </c>
      <c r="K39" s="16">
        <v>3735</v>
      </c>
      <c r="L39" s="47">
        <v>3575</v>
      </c>
      <c r="M39" s="58">
        <f>4980</f>
        <v>4980</v>
      </c>
      <c r="N39" s="18">
        <v>3687</v>
      </c>
      <c r="O39" s="45">
        <v>4482</v>
      </c>
      <c r="P39" s="46">
        <v>2999</v>
      </c>
      <c r="Q39" s="18">
        <v>1483</v>
      </c>
      <c r="R39" s="59">
        <v>0.4944981660553518</v>
      </c>
    </row>
    <row r="40" spans="1:18" ht="15.75" thickBot="1">
      <c r="A40" s="13" t="s">
        <v>57</v>
      </c>
      <c r="B40" s="14">
        <v>3180</v>
      </c>
      <c r="C40" s="16">
        <v>3390</v>
      </c>
      <c r="D40" s="16" t="s">
        <v>20</v>
      </c>
      <c r="E40" s="17">
        <v>2589</v>
      </c>
      <c r="F40" s="16">
        <v>2989</v>
      </c>
      <c r="G40" s="16">
        <v>3380</v>
      </c>
      <c r="H40" s="15">
        <v>3590</v>
      </c>
      <c r="I40" s="16" t="s">
        <v>20</v>
      </c>
      <c r="J40" s="16" t="s">
        <v>20</v>
      </c>
      <c r="K40" s="16">
        <v>3390</v>
      </c>
      <c r="L40" s="47" t="s">
        <v>20</v>
      </c>
      <c r="M40" s="58">
        <f>3990</f>
        <v>3990</v>
      </c>
      <c r="N40" s="18">
        <v>3215.4285714285716</v>
      </c>
      <c r="O40" s="45">
        <v>3590</v>
      </c>
      <c r="P40" s="46">
        <v>2589</v>
      </c>
      <c r="Q40" s="18">
        <v>1001</v>
      </c>
      <c r="R40" s="59">
        <v>0.3866357667052916</v>
      </c>
    </row>
    <row r="41" spans="1:18" ht="15" thickBot="1">
      <c r="A41" s="13" t="s">
        <v>58</v>
      </c>
      <c r="B41" s="14">
        <v>3590</v>
      </c>
      <c r="C41" s="16">
        <v>3990</v>
      </c>
      <c r="D41" s="16">
        <v>2952</v>
      </c>
      <c r="E41" s="17">
        <v>2559</v>
      </c>
      <c r="F41" s="16">
        <v>2589</v>
      </c>
      <c r="G41" s="16">
        <v>3890</v>
      </c>
      <c r="H41" s="16">
        <v>2567</v>
      </c>
      <c r="I41" s="16">
        <v>2568</v>
      </c>
      <c r="J41" s="16">
        <v>3195</v>
      </c>
      <c r="K41" s="16">
        <v>3990</v>
      </c>
      <c r="L41" s="48">
        <v>4690</v>
      </c>
      <c r="M41" s="58">
        <f>4690</f>
        <v>4690</v>
      </c>
      <c r="N41" s="18">
        <v>3325.4545454545455</v>
      </c>
      <c r="O41" s="45">
        <v>4690</v>
      </c>
      <c r="P41" s="46">
        <v>2559</v>
      </c>
      <c r="Q41" s="18">
        <v>2131</v>
      </c>
      <c r="R41" s="59">
        <v>0.8327471668620555</v>
      </c>
    </row>
    <row r="42" spans="1:18" ht="15" thickBot="1">
      <c r="A42" s="26" t="s">
        <v>59</v>
      </c>
      <c r="B42" s="14">
        <v>3980</v>
      </c>
      <c r="C42" s="16">
        <v>3980</v>
      </c>
      <c r="D42" s="15">
        <v>4220</v>
      </c>
      <c r="E42" s="17">
        <v>3259</v>
      </c>
      <c r="F42" s="16">
        <v>3589</v>
      </c>
      <c r="G42" s="16">
        <v>3690</v>
      </c>
      <c r="H42" s="16">
        <v>3288</v>
      </c>
      <c r="I42" s="16">
        <v>3289</v>
      </c>
      <c r="J42" s="16">
        <v>3695</v>
      </c>
      <c r="K42" s="16">
        <v>3990</v>
      </c>
      <c r="L42" s="47">
        <v>3875</v>
      </c>
      <c r="M42" s="61">
        <f>4690</f>
        <v>4690</v>
      </c>
      <c r="N42" s="62">
        <v>3714.090909090909</v>
      </c>
      <c r="O42" s="63">
        <v>4220</v>
      </c>
      <c r="P42" s="64">
        <v>3259</v>
      </c>
      <c r="Q42" s="62">
        <v>961</v>
      </c>
      <c r="R42" s="65">
        <v>0.29487572875115065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"/>
  <sheetViews>
    <sheetView workbookViewId="0" topLeftCell="A1">
      <selection activeCell="I2" sqref="I2"/>
    </sheetView>
  </sheetViews>
  <sheetFormatPr defaultColWidth="9.140625" defaultRowHeight="12.75"/>
  <cols>
    <col min="1" max="1" width="72.00390625" style="0" customWidth="1"/>
    <col min="2" max="3" width="5.7109375" style="0" customWidth="1"/>
    <col min="4" max="4" width="4.00390625" style="0" bestFit="1" customWidth="1"/>
    <col min="5" max="6" width="5.7109375" style="0" customWidth="1"/>
    <col min="7" max="7" width="5.00390625" style="0" bestFit="1" customWidth="1"/>
    <col min="8" max="8" width="5.7109375" style="0" bestFit="1" customWidth="1"/>
    <col min="9" max="9" width="5.7109375" style="0" customWidth="1"/>
    <col min="10" max="10" width="4.00390625" style="0" bestFit="1" customWidth="1"/>
    <col min="11" max="12" width="5.7109375" style="0" customWidth="1"/>
    <col min="13" max="13" width="5.57421875" style="0" bestFit="1" customWidth="1"/>
    <col min="14" max="15" width="5.7109375" style="0" customWidth="1"/>
    <col min="16" max="16" width="5.57421875" style="0" bestFit="1" customWidth="1"/>
    <col min="17" max="18" width="5.7109375" style="0" customWidth="1"/>
    <col min="19" max="19" width="4.57421875" style="0" bestFit="1" customWidth="1"/>
    <col min="20" max="21" width="6.28125" style="0" customWidth="1"/>
    <col min="22" max="22" width="4.00390625" style="0" bestFit="1" customWidth="1"/>
    <col min="23" max="23" width="5.7109375" style="0" customWidth="1"/>
    <col min="24" max="24" width="5.7109375" style="0" bestFit="1" customWidth="1"/>
    <col min="25" max="25" width="5.57421875" style="0" bestFit="1" customWidth="1"/>
    <col min="26" max="27" width="5.7109375" style="0" customWidth="1"/>
    <col min="28" max="28" width="3.28125" style="0" bestFit="1" customWidth="1"/>
    <col min="29" max="30" width="5.7109375" style="0" customWidth="1"/>
    <col min="31" max="31" width="5.00390625" style="0" bestFit="1" customWidth="1"/>
    <col min="32" max="32" width="5.7109375" style="0" bestFit="1" customWidth="1"/>
    <col min="33" max="33" width="5.7109375" style="0" customWidth="1"/>
    <col min="34" max="34" width="5.57421875" style="0" bestFit="1" customWidth="1"/>
  </cols>
  <sheetData>
    <row r="1" spans="1:34" ht="145.5" thickBot="1">
      <c r="A1" s="27" t="s">
        <v>60</v>
      </c>
      <c r="B1" s="28" t="s">
        <v>63</v>
      </c>
      <c r="C1" s="29" t="s">
        <v>74</v>
      </c>
      <c r="D1" s="30" t="s">
        <v>61</v>
      </c>
      <c r="E1" s="31" t="s">
        <v>64</v>
      </c>
      <c r="F1" s="32" t="s">
        <v>83</v>
      </c>
      <c r="G1" s="30" t="s">
        <v>61</v>
      </c>
      <c r="H1" s="31" t="s">
        <v>73</v>
      </c>
      <c r="I1" s="32" t="s">
        <v>84</v>
      </c>
      <c r="J1" s="30" t="s">
        <v>61</v>
      </c>
      <c r="K1" s="31" t="s">
        <v>72</v>
      </c>
      <c r="L1" s="32" t="s">
        <v>82</v>
      </c>
      <c r="M1" s="30" t="s">
        <v>61</v>
      </c>
      <c r="N1" s="31" t="s">
        <v>71</v>
      </c>
      <c r="O1" s="32" t="s">
        <v>81</v>
      </c>
      <c r="P1" s="30" t="s">
        <v>61</v>
      </c>
      <c r="Q1" s="31" t="s">
        <v>70</v>
      </c>
      <c r="R1" s="32" t="s">
        <v>80</v>
      </c>
      <c r="S1" s="30" t="s">
        <v>61</v>
      </c>
      <c r="T1" s="31" t="s">
        <v>69</v>
      </c>
      <c r="U1" s="32" t="s">
        <v>79</v>
      </c>
      <c r="V1" s="30" t="s">
        <v>61</v>
      </c>
      <c r="W1" s="31" t="s">
        <v>68</v>
      </c>
      <c r="X1" s="32" t="s">
        <v>78</v>
      </c>
      <c r="Y1" s="30" t="s">
        <v>61</v>
      </c>
      <c r="Z1" s="31" t="s">
        <v>67</v>
      </c>
      <c r="AA1" s="32" t="s">
        <v>77</v>
      </c>
      <c r="AB1" s="30" t="s">
        <v>61</v>
      </c>
      <c r="AC1" s="31" t="s">
        <v>66</v>
      </c>
      <c r="AD1" s="32" t="s">
        <v>76</v>
      </c>
      <c r="AE1" s="30" t="s">
        <v>61</v>
      </c>
      <c r="AF1" s="33" t="s">
        <v>65</v>
      </c>
      <c r="AG1" s="34" t="s">
        <v>75</v>
      </c>
      <c r="AH1" s="30" t="s">
        <v>61</v>
      </c>
    </row>
    <row r="2" spans="1:34" ht="13.5" thickBot="1">
      <c r="A2" s="35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36"/>
    </row>
    <row r="3" spans="1:34" ht="15" thickBot="1">
      <c r="A3" s="37" t="s">
        <v>19</v>
      </c>
      <c r="B3" s="38">
        <v>3080</v>
      </c>
      <c r="C3" s="39">
        <v>3080</v>
      </c>
      <c r="D3" s="40">
        <f>B3-C3</f>
        <v>0</v>
      </c>
      <c r="E3" s="38">
        <v>3480</v>
      </c>
      <c r="F3" s="39">
        <v>3480</v>
      </c>
      <c r="G3" s="40">
        <f>E3-F3</f>
        <v>0</v>
      </c>
      <c r="H3" s="38">
        <v>3132</v>
      </c>
      <c r="I3" s="39">
        <v>3132</v>
      </c>
      <c r="J3" s="40">
        <f>H3-I3</f>
        <v>0</v>
      </c>
      <c r="K3" s="38">
        <v>1759</v>
      </c>
      <c r="L3" s="39">
        <v>2159</v>
      </c>
      <c r="M3" s="40">
        <f>K3-L3</f>
        <v>-400</v>
      </c>
      <c r="N3" s="38">
        <v>2190</v>
      </c>
      <c r="O3" s="39">
        <v>2562</v>
      </c>
      <c r="P3" s="40">
        <f>N3-O3</f>
        <v>-372</v>
      </c>
      <c r="Q3" s="38">
        <v>2950</v>
      </c>
      <c r="R3" s="39">
        <v>3132</v>
      </c>
      <c r="S3" s="40">
        <f>Q3-R3</f>
        <v>-182</v>
      </c>
      <c r="T3" s="38" t="s">
        <v>20</v>
      </c>
      <c r="U3" s="39" t="s">
        <v>20</v>
      </c>
      <c r="V3" s="40" t="s">
        <v>20</v>
      </c>
      <c r="W3" s="38">
        <v>1977</v>
      </c>
      <c r="X3" s="39">
        <v>1689</v>
      </c>
      <c r="Y3" s="40">
        <f>W3-X3</f>
        <v>288</v>
      </c>
      <c r="Z3" s="38" t="s">
        <v>20</v>
      </c>
      <c r="AA3" s="39" t="s">
        <v>20</v>
      </c>
      <c r="AB3" s="40" t="s">
        <v>20</v>
      </c>
      <c r="AC3" s="38">
        <v>3480</v>
      </c>
      <c r="AD3" s="39">
        <v>3480</v>
      </c>
      <c r="AE3" s="40">
        <f>AC3-AD3</f>
        <v>0</v>
      </c>
      <c r="AF3" s="38" t="s">
        <v>20</v>
      </c>
      <c r="AG3" s="39" t="s">
        <v>20</v>
      </c>
      <c r="AH3" s="40" t="s">
        <v>20</v>
      </c>
    </row>
    <row r="4" spans="1:34" ht="15" thickBot="1">
      <c r="A4" s="37" t="s">
        <v>21</v>
      </c>
      <c r="B4" s="38">
        <v>1780</v>
      </c>
      <c r="C4" s="39">
        <v>1780</v>
      </c>
      <c r="D4" s="40">
        <f aca="true" t="shared" si="0" ref="D4:D42">B4-C4</f>
        <v>0</v>
      </c>
      <c r="E4" s="38">
        <v>2090</v>
      </c>
      <c r="F4" s="39">
        <v>2090</v>
      </c>
      <c r="G4" s="40">
        <f aca="true" t="shared" si="1" ref="G4:G42">E4-F4</f>
        <v>0</v>
      </c>
      <c r="H4" s="38">
        <v>2691</v>
      </c>
      <c r="I4" s="39">
        <v>1881</v>
      </c>
      <c r="J4" s="40">
        <f aca="true" t="shared" si="2" ref="J4:J42">H4-I4</f>
        <v>810</v>
      </c>
      <c r="K4" s="38">
        <v>1999</v>
      </c>
      <c r="L4" s="39">
        <v>1759</v>
      </c>
      <c r="M4" s="40">
        <f aca="true" t="shared" si="3" ref="M4:M42">K4-L4</f>
        <v>240</v>
      </c>
      <c r="N4" s="38" t="s">
        <v>20</v>
      </c>
      <c r="O4" s="39">
        <v>2525</v>
      </c>
      <c r="P4" s="40" t="s">
        <v>20</v>
      </c>
      <c r="Q4" s="38">
        <v>2090</v>
      </c>
      <c r="R4" s="39">
        <v>2090</v>
      </c>
      <c r="S4" s="40">
        <f aca="true" t="shared" si="4" ref="S4:S42">Q4-R4</f>
        <v>0</v>
      </c>
      <c r="T4" s="38" t="s">
        <v>20</v>
      </c>
      <c r="U4" s="39" t="s">
        <v>20</v>
      </c>
      <c r="V4" s="40" t="s">
        <v>20</v>
      </c>
      <c r="W4" s="38">
        <v>2168</v>
      </c>
      <c r="X4" s="39">
        <v>1989</v>
      </c>
      <c r="Y4" s="40">
        <f aca="true" t="shared" si="5" ref="Y4:Y42">W4-X4</f>
        <v>179</v>
      </c>
      <c r="Z4" s="38" t="s">
        <v>20</v>
      </c>
      <c r="AA4" s="39" t="s">
        <v>20</v>
      </c>
      <c r="AB4" s="40" t="s">
        <v>20</v>
      </c>
      <c r="AC4" s="38">
        <v>2990</v>
      </c>
      <c r="AD4" s="39">
        <v>2090</v>
      </c>
      <c r="AE4" s="40">
        <f aca="true" t="shared" si="6" ref="AE4:AE42">AC4-AD4</f>
        <v>900</v>
      </c>
      <c r="AF4" s="38" t="s">
        <v>20</v>
      </c>
      <c r="AG4" s="39" t="s">
        <v>20</v>
      </c>
      <c r="AH4" s="40" t="s">
        <v>20</v>
      </c>
    </row>
    <row r="5" spans="1:34" ht="15.75" customHeight="1" thickBot="1">
      <c r="A5" s="37" t="s">
        <v>22</v>
      </c>
      <c r="B5" s="38">
        <v>3990</v>
      </c>
      <c r="C5" s="39">
        <v>3980</v>
      </c>
      <c r="D5" s="40">
        <f t="shared" si="0"/>
        <v>10</v>
      </c>
      <c r="E5" s="38">
        <v>3990</v>
      </c>
      <c r="F5" s="39">
        <v>3790</v>
      </c>
      <c r="G5" s="40">
        <f t="shared" si="1"/>
        <v>200</v>
      </c>
      <c r="H5" s="38">
        <v>3519</v>
      </c>
      <c r="I5" s="39">
        <v>3519</v>
      </c>
      <c r="J5" s="40">
        <f t="shared" si="2"/>
        <v>0</v>
      </c>
      <c r="K5" s="38">
        <v>2479</v>
      </c>
      <c r="L5" s="39">
        <v>2959</v>
      </c>
      <c r="M5" s="40">
        <f t="shared" si="3"/>
        <v>-480</v>
      </c>
      <c r="N5" s="38">
        <v>2690</v>
      </c>
      <c r="O5" s="39">
        <v>3080</v>
      </c>
      <c r="P5" s="40">
        <f aca="true" t="shared" si="7" ref="P5:P42">N5-O5</f>
        <v>-390</v>
      </c>
      <c r="Q5" s="38">
        <v>3986</v>
      </c>
      <c r="R5" s="39">
        <v>3490</v>
      </c>
      <c r="S5" s="40">
        <f t="shared" si="4"/>
        <v>496</v>
      </c>
      <c r="T5" s="38">
        <v>3489</v>
      </c>
      <c r="U5" s="39">
        <v>2988</v>
      </c>
      <c r="V5" s="40">
        <f aca="true" t="shared" si="8" ref="V5:V41">T5-U5</f>
        <v>501</v>
      </c>
      <c r="W5" s="38">
        <v>2518</v>
      </c>
      <c r="X5" s="39">
        <v>2989</v>
      </c>
      <c r="Y5" s="40">
        <f t="shared" si="5"/>
        <v>-471</v>
      </c>
      <c r="Z5" s="38">
        <v>3495</v>
      </c>
      <c r="AA5" s="39">
        <v>3495</v>
      </c>
      <c r="AB5" s="40">
        <f aca="true" t="shared" si="9" ref="AB5:AB42">Z5-AA5</f>
        <v>0</v>
      </c>
      <c r="AC5" s="38">
        <v>3990</v>
      </c>
      <c r="AD5" s="39">
        <v>3790</v>
      </c>
      <c r="AE5" s="40">
        <f t="shared" si="6"/>
        <v>200</v>
      </c>
      <c r="AF5" s="38">
        <v>4690</v>
      </c>
      <c r="AG5" s="39">
        <v>3975</v>
      </c>
      <c r="AH5" s="40">
        <f>AF5-AG5</f>
        <v>715</v>
      </c>
    </row>
    <row r="6" spans="1:34" ht="15" thickBot="1">
      <c r="A6" s="37" t="s">
        <v>23</v>
      </c>
      <c r="B6" s="38">
        <v>3280</v>
      </c>
      <c r="C6" s="39">
        <v>3280</v>
      </c>
      <c r="D6" s="40">
        <f t="shared" si="0"/>
        <v>0</v>
      </c>
      <c r="E6" s="38">
        <v>2780</v>
      </c>
      <c r="F6" s="39">
        <v>3390</v>
      </c>
      <c r="G6" s="40">
        <f t="shared" si="1"/>
        <v>-610</v>
      </c>
      <c r="H6" s="38">
        <v>2982</v>
      </c>
      <c r="I6" s="39">
        <v>2982</v>
      </c>
      <c r="J6" s="40">
        <f t="shared" si="2"/>
        <v>0</v>
      </c>
      <c r="K6" s="38">
        <v>2339</v>
      </c>
      <c r="L6" s="39">
        <v>2499</v>
      </c>
      <c r="M6" s="40">
        <f t="shared" si="3"/>
        <v>-160</v>
      </c>
      <c r="N6" s="38">
        <v>2345</v>
      </c>
      <c r="O6" s="39">
        <v>2689</v>
      </c>
      <c r="P6" s="40">
        <f t="shared" si="7"/>
        <v>-344</v>
      </c>
      <c r="Q6" s="38">
        <v>2770</v>
      </c>
      <c r="R6" s="39">
        <v>3190</v>
      </c>
      <c r="S6" s="40">
        <f t="shared" si="4"/>
        <v>-420</v>
      </c>
      <c r="T6" s="38">
        <v>2989</v>
      </c>
      <c r="U6" s="39">
        <v>2797</v>
      </c>
      <c r="V6" s="40">
        <f t="shared" si="8"/>
        <v>192</v>
      </c>
      <c r="W6" s="38" t="s">
        <v>20</v>
      </c>
      <c r="X6" s="39" t="s">
        <v>20</v>
      </c>
      <c r="Y6" s="40" t="s">
        <v>20</v>
      </c>
      <c r="Z6" s="38">
        <v>3195</v>
      </c>
      <c r="AA6" s="39">
        <v>3195</v>
      </c>
      <c r="AB6" s="40">
        <f t="shared" si="9"/>
        <v>0</v>
      </c>
      <c r="AC6" s="38">
        <v>3980</v>
      </c>
      <c r="AD6" s="39">
        <v>3390</v>
      </c>
      <c r="AE6" s="40">
        <f t="shared" si="6"/>
        <v>590</v>
      </c>
      <c r="AF6" s="38">
        <v>3980</v>
      </c>
      <c r="AG6" s="39">
        <v>2765</v>
      </c>
      <c r="AH6" s="40">
        <f>AF6-AG6</f>
        <v>1215</v>
      </c>
    </row>
    <row r="7" spans="1:34" ht="15" thickBot="1">
      <c r="A7" s="37" t="s">
        <v>24</v>
      </c>
      <c r="B7" s="38">
        <v>3880</v>
      </c>
      <c r="C7" s="39">
        <v>3880</v>
      </c>
      <c r="D7" s="40">
        <f t="shared" si="0"/>
        <v>0</v>
      </c>
      <c r="E7" s="38">
        <v>3990</v>
      </c>
      <c r="F7" s="39">
        <v>3990</v>
      </c>
      <c r="G7" s="40">
        <f t="shared" si="1"/>
        <v>0</v>
      </c>
      <c r="H7" s="38">
        <v>3517</v>
      </c>
      <c r="I7" s="39">
        <v>3517</v>
      </c>
      <c r="J7" s="40">
        <f t="shared" si="2"/>
        <v>0</v>
      </c>
      <c r="K7" s="38">
        <v>3219</v>
      </c>
      <c r="L7" s="39">
        <v>2769</v>
      </c>
      <c r="M7" s="40">
        <f t="shared" si="3"/>
        <v>450</v>
      </c>
      <c r="N7" s="38">
        <v>3255</v>
      </c>
      <c r="O7" s="39">
        <v>3255</v>
      </c>
      <c r="P7" s="40">
        <f t="shared" si="7"/>
        <v>0</v>
      </c>
      <c r="Q7" s="38">
        <v>3986</v>
      </c>
      <c r="R7" s="39">
        <v>3790</v>
      </c>
      <c r="S7" s="40">
        <f t="shared" si="4"/>
        <v>196</v>
      </c>
      <c r="T7" s="38" t="s">
        <v>20</v>
      </c>
      <c r="U7" s="39" t="s">
        <v>20</v>
      </c>
      <c r="V7" s="40" t="s">
        <v>20</v>
      </c>
      <c r="W7" s="38">
        <v>3188</v>
      </c>
      <c r="X7" s="39">
        <v>3089</v>
      </c>
      <c r="Y7" s="40">
        <f t="shared" si="5"/>
        <v>99</v>
      </c>
      <c r="Z7" s="38">
        <v>3795</v>
      </c>
      <c r="AA7" s="39">
        <v>3795</v>
      </c>
      <c r="AB7" s="40">
        <f t="shared" si="9"/>
        <v>0</v>
      </c>
      <c r="AC7" s="38">
        <v>3990</v>
      </c>
      <c r="AD7" s="39">
        <v>3990</v>
      </c>
      <c r="AE7" s="40">
        <f t="shared" si="6"/>
        <v>0</v>
      </c>
      <c r="AF7" s="38">
        <v>4294</v>
      </c>
      <c r="AG7" s="39">
        <v>4294</v>
      </c>
      <c r="AH7" s="40">
        <f>AF7-AG7</f>
        <v>0</v>
      </c>
    </row>
    <row r="8" spans="1:34" ht="15" thickBot="1">
      <c r="A8" s="37" t="s">
        <v>25</v>
      </c>
      <c r="B8" s="38">
        <v>3380</v>
      </c>
      <c r="C8" s="39">
        <v>3380</v>
      </c>
      <c r="D8" s="40">
        <f t="shared" si="0"/>
        <v>0</v>
      </c>
      <c r="E8" s="38">
        <v>3890</v>
      </c>
      <c r="F8" s="39">
        <v>3890</v>
      </c>
      <c r="G8" s="40">
        <f t="shared" si="1"/>
        <v>0</v>
      </c>
      <c r="H8" s="38">
        <v>3501</v>
      </c>
      <c r="I8" s="39">
        <v>3501</v>
      </c>
      <c r="J8" s="40">
        <f t="shared" si="2"/>
        <v>0</v>
      </c>
      <c r="K8" s="38">
        <v>2859</v>
      </c>
      <c r="L8" s="39">
        <v>2779</v>
      </c>
      <c r="M8" s="40">
        <f t="shared" si="3"/>
        <v>80</v>
      </c>
      <c r="N8" s="38">
        <v>2940</v>
      </c>
      <c r="O8" s="39">
        <v>2940</v>
      </c>
      <c r="P8" s="40">
        <f t="shared" si="7"/>
        <v>0</v>
      </c>
      <c r="Q8" s="38">
        <v>3290</v>
      </c>
      <c r="R8" s="39">
        <v>3499</v>
      </c>
      <c r="S8" s="40">
        <f t="shared" si="4"/>
        <v>-209</v>
      </c>
      <c r="T8" s="38" t="s">
        <v>20</v>
      </c>
      <c r="U8" s="39" t="s">
        <v>20</v>
      </c>
      <c r="V8" s="40" t="s">
        <v>20</v>
      </c>
      <c r="W8" s="38">
        <v>2868</v>
      </c>
      <c r="X8" s="39" t="s">
        <v>20</v>
      </c>
      <c r="Y8" s="40" t="s">
        <v>20</v>
      </c>
      <c r="Z8" s="38" t="s">
        <v>20</v>
      </c>
      <c r="AA8" s="39" t="s">
        <v>20</v>
      </c>
      <c r="AB8" s="40" t="s">
        <v>20</v>
      </c>
      <c r="AC8" s="38">
        <v>3890</v>
      </c>
      <c r="AD8" s="39">
        <v>3890</v>
      </c>
      <c r="AE8" s="40">
        <f t="shared" si="6"/>
        <v>0</v>
      </c>
      <c r="AF8" s="38" t="s">
        <v>20</v>
      </c>
      <c r="AG8" s="39" t="s">
        <v>20</v>
      </c>
      <c r="AH8" s="40" t="s">
        <v>20</v>
      </c>
    </row>
    <row r="9" spans="1:34" ht="15" thickBot="1">
      <c r="A9" s="37" t="s">
        <v>26</v>
      </c>
      <c r="B9" s="38">
        <v>3880</v>
      </c>
      <c r="C9" s="39">
        <v>3880</v>
      </c>
      <c r="D9" s="40">
        <f t="shared" si="0"/>
        <v>0</v>
      </c>
      <c r="E9" s="38">
        <v>3280</v>
      </c>
      <c r="F9" s="39">
        <v>3980</v>
      </c>
      <c r="G9" s="40">
        <f t="shared" si="1"/>
        <v>-700</v>
      </c>
      <c r="H9" s="38">
        <v>3980</v>
      </c>
      <c r="I9" s="39">
        <v>3980</v>
      </c>
      <c r="J9" s="40">
        <f t="shared" si="2"/>
        <v>0</v>
      </c>
      <c r="K9" s="38">
        <v>2959</v>
      </c>
      <c r="L9" s="39">
        <v>2959</v>
      </c>
      <c r="M9" s="40">
        <f t="shared" si="3"/>
        <v>0</v>
      </c>
      <c r="N9" s="38">
        <v>2975</v>
      </c>
      <c r="O9" s="39">
        <v>3059</v>
      </c>
      <c r="P9" s="40">
        <f t="shared" si="7"/>
        <v>-84</v>
      </c>
      <c r="Q9" s="38">
        <v>3270</v>
      </c>
      <c r="R9" s="39">
        <v>3752</v>
      </c>
      <c r="S9" s="40">
        <f t="shared" si="4"/>
        <v>-482</v>
      </c>
      <c r="T9" s="38">
        <v>4220</v>
      </c>
      <c r="U9" s="39">
        <v>3630</v>
      </c>
      <c r="V9" s="40">
        <f t="shared" si="8"/>
        <v>590</v>
      </c>
      <c r="W9" s="38">
        <v>3969</v>
      </c>
      <c r="X9" s="39">
        <v>3969</v>
      </c>
      <c r="Y9" s="40">
        <f t="shared" si="5"/>
        <v>0</v>
      </c>
      <c r="Z9" s="38">
        <v>3795</v>
      </c>
      <c r="AA9" s="39">
        <v>3795</v>
      </c>
      <c r="AB9" s="40">
        <f t="shared" si="9"/>
        <v>0</v>
      </c>
      <c r="AC9" s="38">
        <v>3980</v>
      </c>
      <c r="AD9" s="39">
        <v>3980</v>
      </c>
      <c r="AE9" s="40">
        <f t="shared" si="6"/>
        <v>0</v>
      </c>
      <c r="AF9" s="38" t="s">
        <v>20</v>
      </c>
      <c r="AG9" s="39" t="s">
        <v>20</v>
      </c>
      <c r="AH9" s="40" t="s">
        <v>20</v>
      </c>
    </row>
    <row r="10" spans="1:34" ht="15" thickBot="1">
      <c r="A10" s="37" t="s">
        <v>27</v>
      </c>
      <c r="B10" s="38">
        <v>3880</v>
      </c>
      <c r="C10" s="39">
        <v>3880</v>
      </c>
      <c r="D10" s="40">
        <f t="shared" si="0"/>
        <v>0</v>
      </c>
      <c r="E10" s="38">
        <v>3990</v>
      </c>
      <c r="F10" s="39">
        <v>3750</v>
      </c>
      <c r="G10" s="40">
        <f t="shared" si="1"/>
        <v>240</v>
      </c>
      <c r="H10" s="38">
        <v>3980</v>
      </c>
      <c r="I10" s="39">
        <v>3980</v>
      </c>
      <c r="J10" s="40">
        <f t="shared" si="2"/>
        <v>0</v>
      </c>
      <c r="K10" s="38">
        <v>3759</v>
      </c>
      <c r="L10" s="39">
        <v>3279</v>
      </c>
      <c r="M10" s="40">
        <f t="shared" si="3"/>
        <v>480</v>
      </c>
      <c r="N10" s="38">
        <v>3845</v>
      </c>
      <c r="O10" s="39">
        <v>3845</v>
      </c>
      <c r="P10" s="40">
        <f t="shared" si="7"/>
        <v>0</v>
      </c>
      <c r="Q10" s="38">
        <v>3880</v>
      </c>
      <c r="R10" s="39">
        <v>3590</v>
      </c>
      <c r="S10" s="40">
        <f t="shared" si="4"/>
        <v>290</v>
      </c>
      <c r="T10" s="38">
        <v>3819</v>
      </c>
      <c r="U10" s="39">
        <v>3697</v>
      </c>
      <c r="V10" s="40">
        <f t="shared" si="8"/>
        <v>122</v>
      </c>
      <c r="W10" s="38">
        <v>3768</v>
      </c>
      <c r="X10" s="39">
        <v>3698</v>
      </c>
      <c r="Y10" s="40">
        <f t="shared" si="5"/>
        <v>70</v>
      </c>
      <c r="Z10" s="38">
        <v>3595</v>
      </c>
      <c r="AA10" s="39">
        <v>3595</v>
      </c>
      <c r="AB10" s="40">
        <f t="shared" si="9"/>
        <v>0</v>
      </c>
      <c r="AC10" s="38">
        <v>3980</v>
      </c>
      <c r="AD10" s="39">
        <v>3750</v>
      </c>
      <c r="AE10" s="40">
        <f t="shared" si="6"/>
        <v>230</v>
      </c>
      <c r="AF10" s="38">
        <v>4690</v>
      </c>
      <c r="AG10" s="39">
        <v>4690</v>
      </c>
      <c r="AH10" s="40">
        <f>AF10-AG10</f>
        <v>0</v>
      </c>
    </row>
    <row r="11" spans="1:34" ht="15" thickBot="1">
      <c r="A11" s="37" t="s">
        <v>28</v>
      </c>
      <c r="B11" s="38">
        <v>3780</v>
      </c>
      <c r="C11" s="39">
        <v>3780</v>
      </c>
      <c r="D11" s="40">
        <f t="shared" si="0"/>
        <v>0</v>
      </c>
      <c r="E11" s="38">
        <v>3580</v>
      </c>
      <c r="F11" s="39">
        <v>3590</v>
      </c>
      <c r="G11" s="40">
        <f t="shared" si="1"/>
        <v>-10</v>
      </c>
      <c r="H11" s="38">
        <v>3424</v>
      </c>
      <c r="I11" s="39">
        <v>3424</v>
      </c>
      <c r="J11" s="40">
        <f t="shared" si="2"/>
        <v>0</v>
      </c>
      <c r="K11" s="38">
        <v>3079</v>
      </c>
      <c r="L11" s="39">
        <v>2979</v>
      </c>
      <c r="M11" s="40">
        <f t="shared" si="3"/>
        <v>100</v>
      </c>
      <c r="N11" s="38">
        <v>3195</v>
      </c>
      <c r="O11" s="39">
        <v>3195</v>
      </c>
      <c r="P11" s="40">
        <f t="shared" si="7"/>
        <v>0</v>
      </c>
      <c r="Q11" s="38">
        <v>3580</v>
      </c>
      <c r="R11" s="39">
        <v>3586</v>
      </c>
      <c r="S11" s="40">
        <f t="shared" si="4"/>
        <v>-6</v>
      </c>
      <c r="T11" s="38">
        <v>3289</v>
      </c>
      <c r="U11" s="39">
        <v>2988</v>
      </c>
      <c r="V11" s="40">
        <f t="shared" si="8"/>
        <v>301</v>
      </c>
      <c r="W11" s="38">
        <v>3048</v>
      </c>
      <c r="X11" s="39">
        <v>2989</v>
      </c>
      <c r="Y11" s="40">
        <f t="shared" si="5"/>
        <v>59</v>
      </c>
      <c r="Z11" s="38">
        <v>3395</v>
      </c>
      <c r="AA11" s="39">
        <v>3395</v>
      </c>
      <c r="AB11" s="40">
        <f t="shared" si="9"/>
        <v>0</v>
      </c>
      <c r="AC11" s="38">
        <v>3590</v>
      </c>
      <c r="AD11" s="39">
        <v>3590</v>
      </c>
      <c r="AE11" s="40">
        <f t="shared" si="6"/>
        <v>0</v>
      </c>
      <c r="AF11" s="38">
        <v>4280</v>
      </c>
      <c r="AG11" s="39">
        <v>4280</v>
      </c>
      <c r="AH11" s="40">
        <f>AF11-AG11</f>
        <v>0</v>
      </c>
    </row>
    <row r="12" spans="1:34" ht="14.25">
      <c r="A12" s="37" t="s">
        <v>29</v>
      </c>
      <c r="B12" s="38">
        <v>3880</v>
      </c>
      <c r="C12" s="39">
        <v>3880</v>
      </c>
      <c r="D12" s="40">
        <f t="shared" si="0"/>
        <v>0</v>
      </c>
      <c r="E12" s="38">
        <v>3790</v>
      </c>
      <c r="F12" s="39">
        <v>3580</v>
      </c>
      <c r="G12" s="40">
        <f t="shared" si="1"/>
        <v>210</v>
      </c>
      <c r="H12" s="38">
        <v>3360</v>
      </c>
      <c r="I12" s="39">
        <v>3360</v>
      </c>
      <c r="J12" s="40">
        <f t="shared" si="2"/>
        <v>0</v>
      </c>
      <c r="K12" s="38">
        <v>3479</v>
      </c>
      <c r="L12" s="39">
        <v>3109</v>
      </c>
      <c r="M12" s="40">
        <f t="shared" si="3"/>
        <v>370</v>
      </c>
      <c r="N12" s="38">
        <v>3695</v>
      </c>
      <c r="O12" s="39">
        <v>3495</v>
      </c>
      <c r="P12" s="40">
        <f t="shared" si="7"/>
        <v>200</v>
      </c>
      <c r="Q12" s="38">
        <v>3690</v>
      </c>
      <c r="R12" s="39">
        <v>3590</v>
      </c>
      <c r="S12" s="40">
        <f t="shared" si="4"/>
        <v>100</v>
      </c>
      <c r="T12" s="38">
        <v>3689</v>
      </c>
      <c r="U12" s="39">
        <v>3188</v>
      </c>
      <c r="V12" s="40">
        <f t="shared" si="8"/>
        <v>501</v>
      </c>
      <c r="W12" s="38">
        <v>3468</v>
      </c>
      <c r="X12" s="39">
        <v>3189</v>
      </c>
      <c r="Y12" s="40">
        <f t="shared" si="5"/>
        <v>279</v>
      </c>
      <c r="Z12" s="38">
        <v>3595</v>
      </c>
      <c r="AA12" s="39">
        <v>3595</v>
      </c>
      <c r="AB12" s="40">
        <f t="shared" si="9"/>
        <v>0</v>
      </c>
      <c r="AC12" s="38">
        <v>3790</v>
      </c>
      <c r="AD12" s="39">
        <v>3580</v>
      </c>
      <c r="AE12" s="40">
        <f t="shared" si="6"/>
        <v>210</v>
      </c>
      <c r="AF12" s="38" t="s">
        <v>20</v>
      </c>
      <c r="AG12" s="39" t="s">
        <v>20</v>
      </c>
      <c r="AH12" s="40" t="s">
        <v>20</v>
      </c>
    </row>
    <row r="13" spans="1:34" ht="13.5" thickBot="1">
      <c r="A13" s="41" t="s">
        <v>30</v>
      </c>
      <c r="B13" s="21"/>
      <c r="C13" s="21"/>
      <c r="D13" s="42"/>
      <c r="E13" s="21"/>
      <c r="F13" s="21"/>
      <c r="G13" s="42"/>
      <c r="H13" s="21"/>
      <c r="I13" s="21"/>
      <c r="J13" s="42"/>
      <c r="K13" s="21"/>
      <c r="L13" s="21"/>
      <c r="M13" s="42"/>
      <c r="N13" s="21"/>
      <c r="O13" s="21"/>
      <c r="P13" s="42"/>
      <c r="Q13" s="21"/>
      <c r="R13" s="21"/>
      <c r="S13" s="42"/>
      <c r="T13" s="21"/>
      <c r="U13" s="21"/>
      <c r="V13" s="42"/>
      <c r="W13" s="21"/>
      <c r="X13" s="21"/>
      <c r="Y13" s="42"/>
      <c r="Z13" s="21"/>
      <c r="AA13" s="21"/>
      <c r="AB13" s="42"/>
      <c r="AC13" s="21"/>
      <c r="AD13" s="21"/>
      <c r="AE13" s="42"/>
      <c r="AF13" s="21"/>
      <c r="AG13" s="21"/>
      <c r="AH13" s="42"/>
    </row>
    <row r="14" spans="1:34" ht="15" thickBot="1">
      <c r="A14" s="43" t="s">
        <v>31</v>
      </c>
      <c r="B14" s="38">
        <v>2680</v>
      </c>
      <c r="C14" s="39">
        <v>2680</v>
      </c>
      <c r="D14" s="40">
        <f t="shared" si="0"/>
        <v>0</v>
      </c>
      <c r="E14" s="38">
        <v>2490</v>
      </c>
      <c r="F14" s="39">
        <v>2490</v>
      </c>
      <c r="G14" s="40">
        <f t="shared" si="1"/>
        <v>0</v>
      </c>
      <c r="H14" s="38">
        <v>2384</v>
      </c>
      <c r="I14" s="39">
        <v>2384</v>
      </c>
      <c r="J14" s="40">
        <f t="shared" si="2"/>
        <v>0</v>
      </c>
      <c r="K14" s="38">
        <v>1889</v>
      </c>
      <c r="L14" s="39">
        <v>1799</v>
      </c>
      <c r="M14" s="40">
        <f t="shared" si="3"/>
        <v>90</v>
      </c>
      <c r="N14" s="38">
        <v>2525</v>
      </c>
      <c r="O14" s="39">
        <v>2525</v>
      </c>
      <c r="P14" s="40">
        <f t="shared" si="7"/>
        <v>0</v>
      </c>
      <c r="Q14" s="38">
        <v>2533</v>
      </c>
      <c r="R14" s="39">
        <v>2490</v>
      </c>
      <c r="S14" s="40">
        <f t="shared" si="4"/>
        <v>43</v>
      </c>
      <c r="T14" s="38">
        <v>1969</v>
      </c>
      <c r="U14" s="39">
        <v>1838</v>
      </c>
      <c r="V14" s="40">
        <f t="shared" si="8"/>
        <v>131</v>
      </c>
      <c r="W14" s="38">
        <v>1878</v>
      </c>
      <c r="X14" s="39">
        <v>1839</v>
      </c>
      <c r="Y14" s="40">
        <f t="shared" si="5"/>
        <v>39</v>
      </c>
      <c r="Z14" s="38">
        <v>2495</v>
      </c>
      <c r="AA14" s="39">
        <v>2495</v>
      </c>
      <c r="AB14" s="40">
        <f t="shared" si="9"/>
        <v>0</v>
      </c>
      <c r="AC14" s="38">
        <v>2490</v>
      </c>
      <c r="AD14" s="39">
        <v>2490</v>
      </c>
      <c r="AE14" s="40">
        <f t="shared" si="6"/>
        <v>0</v>
      </c>
      <c r="AF14" s="38">
        <v>2980</v>
      </c>
      <c r="AG14" s="39">
        <v>2980</v>
      </c>
      <c r="AH14" s="40">
        <f>AF14-AG14</f>
        <v>0</v>
      </c>
    </row>
    <row r="15" spans="1:34" ht="27" thickBot="1">
      <c r="A15" s="43" t="s">
        <v>32</v>
      </c>
      <c r="B15" s="38">
        <v>2380</v>
      </c>
      <c r="C15" s="39">
        <v>2280</v>
      </c>
      <c r="D15" s="40">
        <f t="shared" si="0"/>
        <v>100</v>
      </c>
      <c r="E15" s="38">
        <v>2290</v>
      </c>
      <c r="F15" s="39">
        <v>2290</v>
      </c>
      <c r="G15" s="40">
        <f t="shared" si="1"/>
        <v>0</v>
      </c>
      <c r="H15" s="38">
        <v>2421</v>
      </c>
      <c r="I15" s="39">
        <v>2421</v>
      </c>
      <c r="J15" s="40">
        <f t="shared" si="2"/>
        <v>0</v>
      </c>
      <c r="K15" s="38">
        <v>1799</v>
      </c>
      <c r="L15" s="39">
        <v>1199</v>
      </c>
      <c r="M15" s="40">
        <f t="shared" si="3"/>
        <v>600</v>
      </c>
      <c r="N15" s="38">
        <v>1880</v>
      </c>
      <c r="O15" s="39">
        <v>1880</v>
      </c>
      <c r="P15" s="40">
        <f t="shared" si="7"/>
        <v>0</v>
      </c>
      <c r="Q15" s="38">
        <v>1982</v>
      </c>
      <c r="R15" s="39">
        <v>1989</v>
      </c>
      <c r="S15" s="40">
        <f t="shared" si="4"/>
        <v>-7</v>
      </c>
      <c r="T15" s="38">
        <v>1549</v>
      </c>
      <c r="U15" s="39">
        <v>1218</v>
      </c>
      <c r="V15" s="40">
        <f t="shared" si="8"/>
        <v>331</v>
      </c>
      <c r="W15" s="38">
        <v>1519</v>
      </c>
      <c r="X15" s="39">
        <v>1219</v>
      </c>
      <c r="Y15" s="40">
        <f t="shared" si="5"/>
        <v>300</v>
      </c>
      <c r="Z15" s="38">
        <v>1995</v>
      </c>
      <c r="AA15" s="39">
        <v>1995</v>
      </c>
      <c r="AB15" s="40">
        <f t="shared" si="9"/>
        <v>0</v>
      </c>
      <c r="AC15" s="38">
        <v>2290</v>
      </c>
      <c r="AD15" s="39">
        <v>2290</v>
      </c>
      <c r="AE15" s="40">
        <f t="shared" si="6"/>
        <v>0</v>
      </c>
      <c r="AF15" s="38" t="s">
        <v>20</v>
      </c>
      <c r="AG15" s="39">
        <v>2690</v>
      </c>
      <c r="AH15" s="40" t="s">
        <v>20</v>
      </c>
    </row>
    <row r="16" spans="1:34" ht="15" thickBot="1">
      <c r="A16" s="37" t="s">
        <v>33</v>
      </c>
      <c r="B16" s="38">
        <v>1680</v>
      </c>
      <c r="C16" s="39">
        <v>1680</v>
      </c>
      <c r="D16" s="40">
        <f t="shared" si="0"/>
        <v>0</v>
      </c>
      <c r="E16" s="38">
        <v>1990</v>
      </c>
      <c r="F16" s="39">
        <v>1990</v>
      </c>
      <c r="G16" s="40">
        <f t="shared" si="1"/>
        <v>0</v>
      </c>
      <c r="H16" s="38">
        <v>1791</v>
      </c>
      <c r="I16" s="39">
        <v>1790</v>
      </c>
      <c r="J16" s="40">
        <f t="shared" si="2"/>
        <v>1</v>
      </c>
      <c r="K16" s="38">
        <v>1495</v>
      </c>
      <c r="L16" s="39" t="s">
        <v>20</v>
      </c>
      <c r="M16" s="40" t="s">
        <v>20</v>
      </c>
      <c r="N16" s="38">
        <v>1685</v>
      </c>
      <c r="O16" s="39">
        <v>1685</v>
      </c>
      <c r="P16" s="40">
        <f t="shared" si="7"/>
        <v>0</v>
      </c>
      <c r="Q16" s="38">
        <v>1990</v>
      </c>
      <c r="R16" s="39">
        <v>1691</v>
      </c>
      <c r="S16" s="40">
        <f t="shared" si="4"/>
        <v>299</v>
      </c>
      <c r="T16" s="38">
        <v>1698</v>
      </c>
      <c r="U16" s="39">
        <v>1397</v>
      </c>
      <c r="V16" s="40">
        <f t="shared" si="8"/>
        <v>301</v>
      </c>
      <c r="W16" s="38">
        <v>1468</v>
      </c>
      <c r="X16" s="39" t="s">
        <v>20</v>
      </c>
      <c r="Y16" s="40" t="s">
        <v>20</v>
      </c>
      <c r="Z16" s="38" t="s">
        <v>20</v>
      </c>
      <c r="AA16" s="39" t="s">
        <v>20</v>
      </c>
      <c r="AB16" s="40" t="s">
        <v>20</v>
      </c>
      <c r="AC16" s="38">
        <v>1990</v>
      </c>
      <c r="AD16" s="39">
        <v>1990</v>
      </c>
      <c r="AE16" s="40">
        <f t="shared" si="6"/>
        <v>0</v>
      </c>
      <c r="AF16" s="38">
        <v>1498</v>
      </c>
      <c r="AG16" s="39">
        <v>1990</v>
      </c>
      <c r="AH16" s="40">
        <f>AF16-AG16</f>
        <v>-492</v>
      </c>
    </row>
    <row r="17" spans="1:34" ht="15" thickBot="1">
      <c r="A17" s="43" t="s">
        <v>34</v>
      </c>
      <c r="B17" s="38">
        <v>2780</v>
      </c>
      <c r="C17" s="39">
        <v>2780</v>
      </c>
      <c r="D17" s="40">
        <f t="shared" si="0"/>
        <v>0</v>
      </c>
      <c r="E17" s="38">
        <v>2990</v>
      </c>
      <c r="F17" s="39">
        <v>2990</v>
      </c>
      <c r="G17" s="40">
        <f t="shared" si="1"/>
        <v>0</v>
      </c>
      <c r="H17" s="38">
        <v>2958</v>
      </c>
      <c r="I17" s="39">
        <v>2958</v>
      </c>
      <c r="J17" s="40">
        <f t="shared" si="2"/>
        <v>0</v>
      </c>
      <c r="K17" s="38">
        <v>1859</v>
      </c>
      <c r="L17" s="39">
        <v>2299</v>
      </c>
      <c r="M17" s="40">
        <f t="shared" si="3"/>
        <v>-440</v>
      </c>
      <c r="N17" s="38">
        <v>2155</v>
      </c>
      <c r="O17" s="39">
        <v>2144</v>
      </c>
      <c r="P17" s="40">
        <f t="shared" si="7"/>
        <v>11</v>
      </c>
      <c r="Q17" s="38">
        <v>2590</v>
      </c>
      <c r="R17" s="39">
        <v>2490</v>
      </c>
      <c r="S17" s="40">
        <f t="shared" si="4"/>
        <v>100</v>
      </c>
      <c r="T17" s="38">
        <v>2898</v>
      </c>
      <c r="U17" s="39">
        <v>2588</v>
      </c>
      <c r="V17" s="40">
        <f t="shared" si="8"/>
        <v>310</v>
      </c>
      <c r="W17" s="38">
        <v>2268</v>
      </c>
      <c r="X17" s="39">
        <v>2589</v>
      </c>
      <c r="Y17" s="40">
        <f t="shared" si="5"/>
        <v>-321</v>
      </c>
      <c r="Z17" s="38">
        <v>2695</v>
      </c>
      <c r="AA17" s="39">
        <v>2695</v>
      </c>
      <c r="AB17" s="40">
        <f t="shared" si="9"/>
        <v>0</v>
      </c>
      <c r="AC17" s="38">
        <v>2990</v>
      </c>
      <c r="AD17" s="39">
        <v>2990</v>
      </c>
      <c r="AE17" s="40">
        <f t="shared" si="6"/>
        <v>0</v>
      </c>
      <c r="AF17" s="38">
        <v>1895</v>
      </c>
      <c r="AG17" s="39" t="s">
        <v>20</v>
      </c>
      <c r="AH17" s="40" t="s">
        <v>20</v>
      </c>
    </row>
    <row r="18" spans="1:34" ht="15" thickBot="1">
      <c r="A18" s="37" t="s">
        <v>35</v>
      </c>
      <c r="B18" s="38">
        <v>380</v>
      </c>
      <c r="C18" s="39">
        <v>380</v>
      </c>
      <c r="D18" s="40">
        <f t="shared" si="0"/>
        <v>0</v>
      </c>
      <c r="E18" s="38">
        <v>390</v>
      </c>
      <c r="F18" s="39">
        <v>390</v>
      </c>
      <c r="G18" s="40">
        <f t="shared" si="1"/>
        <v>0</v>
      </c>
      <c r="H18" s="38">
        <v>351</v>
      </c>
      <c r="I18" s="39">
        <v>350</v>
      </c>
      <c r="J18" s="40">
        <f t="shared" si="2"/>
        <v>1</v>
      </c>
      <c r="K18" s="38">
        <v>359</v>
      </c>
      <c r="L18" s="39">
        <v>299</v>
      </c>
      <c r="M18" s="40">
        <f t="shared" si="3"/>
        <v>60</v>
      </c>
      <c r="N18" s="38">
        <v>390</v>
      </c>
      <c r="O18" s="39">
        <v>375</v>
      </c>
      <c r="P18" s="40">
        <f t="shared" si="7"/>
        <v>15</v>
      </c>
      <c r="Q18" s="38">
        <v>390</v>
      </c>
      <c r="R18" s="39">
        <v>390</v>
      </c>
      <c r="S18" s="40">
        <f t="shared" si="4"/>
        <v>0</v>
      </c>
      <c r="T18" s="38" t="s">
        <v>20</v>
      </c>
      <c r="U18" s="39" t="s">
        <v>20</v>
      </c>
      <c r="V18" s="40" t="s">
        <v>20</v>
      </c>
      <c r="W18" s="38" t="s">
        <v>20</v>
      </c>
      <c r="X18" s="39" t="s">
        <v>20</v>
      </c>
      <c r="Y18" s="40" t="s">
        <v>20</v>
      </c>
      <c r="Z18" s="38" t="s">
        <v>20</v>
      </c>
      <c r="AA18" s="39">
        <v>385</v>
      </c>
      <c r="AB18" s="40" t="s">
        <v>20</v>
      </c>
      <c r="AC18" s="38">
        <v>390</v>
      </c>
      <c r="AD18" s="39">
        <v>390</v>
      </c>
      <c r="AE18" s="40">
        <f t="shared" si="6"/>
        <v>0</v>
      </c>
      <c r="AF18" s="38" t="s">
        <v>20</v>
      </c>
      <c r="AG18" s="39" t="s">
        <v>20</v>
      </c>
      <c r="AH18" s="40" t="s">
        <v>20</v>
      </c>
    </row>
    <row r="19" spans="1:34" ht="15" thickBot="1">
      <c r="A19" s="43" t="s">
        <v>36</v>
      </c>
      <c r="B19" s="38">
        <v>3480</v>
      </c>
      <c r="C19" s="39">
        <v>3480</v>
      </c>
      <c r="D19" s="40">
        <f t="shared" si="0"/>
        <v>0</v>
      </c>
      <c r="E19" s="38">
        <v>3290</v>
      </c>
      <c r="F19" s="39">
        <v>3180</v>
      </c>
      <c r="G19" s="40">
        <f t="shared" si="1"/>
        <v>110</v>
      </c>
      <c r="H19" s="38">
        <v>3582</v>
      </c>
      <c r="I19" s="39">
        <v>3582</v>
      </c>
      <c r="J19" s="40">
        <f t="shared" si="2"/>
        <v>0</v>
      </c>
      <c r="K19" s="38">
        <v>2759</v>
      </c>
      <c r="L19" s="39">
        <v>2529</v>
      </c>
      <c r="M19" s="40">
        <f t="shared" si="3"/>
        <v>230</v>
      </c>
      <c r="N19" s="38">
        <v>3980</v>
      </c>
      <c r="O19" s="39">
        <v>3189</v>
      </c>
      <c r="P19" s="40">
        <f t="shared" si="7"/>
        <v>791</v>
      </c>
      <c r="Q19" s="38">
        <v>2770</v>
      </c>
      <c r="R19" s="39">
        <v>3184</v>
      </c>
      <c r="S19" s="40">
        <f t="shared" si="4"/>
        <v>-414</v>
      </c>
      <c r="T19" s="38">
        <v>3289</v>
      </c>
      <c r="U19" s="39">
        <v>2588</v>
      </c>
      <c r="V19" s="40">
        <f t="shared" si="8"/>
        <v>701</v>
      </c>
      <c r="W19" s="38">
        <v>2968</v>
      </c>
      <c r="X19" s="39">
        <v>2589</v>
      </c>
      <c r="Y19" s="40">
        <f t="shared" si="5"/>
        <v>379</v>
      </c>
      <c r="Z19" s="38">
        <v>3195</v>
      </c>
      <c r="AA19" s="39">
        <v>3195</v>
      </c>
      <c r="AB19" s="40">
        <f t="shared" si="9"/>
        <v>0</v>
      </c>
      <c r="AC19" s="38">
        <v>2780</v>
      </c>
      <c r="AD19" s="39">
        <v>3180</v>
      </c>
      <c r="AE19" s="40">
        <f t="shared" si="6"/>
        <v>-400</v>
      </c>
      <c r="AF19" s="38" t="s">
        <v>20</v>
      </c>
      <c r="AG19" s="39" t="s">
        <v>20</v>
      </c>
      <c r="AH19" s="40" t="s">
        <v>20</v>
      </c>
    </row>
    <row r="20" spans="1:34" ht="15" thickBot="1">
      <c r="A20" s="43" t="s">
        <v>37</v>
      </c>
      <c r="B20" s="38">
        <v>1880</v>
      </c>
      <c r="C20" s="39">
        <v>1880</v>
      </c>
      <c r="D20" s="40">
        <f t="shared" si="0"/>
        <v>0</v>
      </c>
      <c r="E20" s="38">
        <v>1990</v>
      </c>
      <c r="F20" s="39">
        <v>1990</v>
      </c>
      <c r="G20" s="40">
        <f t="shared" si="1"/>
        <v>0</v>
      </c>
      <c r="H20" s="38">
        <v>1566</v>
      </c>
      <c r="I20" s="39">
        <v>1566</v>
      </c>
      <c r="J20" s="40">
        <f t="shared" si="2"/>
        <v>0</v>
      </c>
      <c r="K20" s="38">
        <v>1659</v>
      </c>
      <c r="L20" s="39">
        <v>1559</v>
      </c>
      <c r="M20" s="40">
        <f t="shared" si="3"/>
        <v>100</v>
      </c>
      <c r="N20" s="38">
        <v>1990</v>
      </c>
      <c r="O20" s="39">
        <v>1990</v>
      </c>
      <c r="P20" s="40">
        <f t="shared" si="7"/>
        <v>0</v>
      </c>
      <c r="Q20" s="38">
        <v>2116</v>
      </c>
      <c r="R20" s="39">
        <v>1890</v>
      </c>
      <c r="S20" s="40">
        <f t="shared" si="4"/>
        <v>226</v>
      </c>
      <c r="T20" s="38" t="s">
        <v>20</v>
      </c>
      <c r="U20" s="39" t="s">
        <v>20</v>
      </c>
      <c r="V20" s="40" t="s">
        <v>20</v>
      </c>
      <c r="W20" s="38">
        <v>1628</v>
      </c>
      <c r="X20" s="39">
        <v>1598</v>
      </c>
      <c r="Y20" s="40">
        <f t="shared" si="5"/>
        <v>30</v>
      </c>
      <c r="Z20" s="38">
        <v>1895</v>
      </c>
      <c r="AA20" s="39">
        <v>1895</v>
      </c>
      <c r="AB20" s="40">
        <f t="shared" si="9"/>
        <v>0</v>
      </c>
      <c r="AC20" s="38">
        <v>1990</v>
      </c>
      <c r="AD20" s="39">
        <v>1990</v>
      </c>
      <c r="AE20" s="40">
        <f t="shared" si="6"/>
        <v>0</v>
      </c>
      <c r="AF20" s="38" t="s">
        <v>20</v>
      </c>
      <c r="AG20" s="39">
        <v>2490</v>
      </c>
      <c r="AH20" s="40" t="s">
        <v>20</v>
      </c>
    </row>
    <row r="21" spans="1:34" ht="29.25" thickBot="1">
      <c r="A21" s="43" t="s">
        <v>38</v>
      </c>
      <c r="B21" s="38">
        <v>2180</v>
      </c>
      <c r="C21" s="39">
        <v>2180</v>
      </c>
      <c r="D21" s="40">
        <f t="shared" si="0"/>
        <v>0</v>
      </c>
      <c r="E21" s="38">
        <v>2100</v>
      </c>
      <c r="F21" s="39">
        <v>2100</v>
      </c>
      <c r="G21" s="40">
        <f t="shared" si="1"/>
        <v>0</v>
      </c>
      <c r="H21" s="38">
        <v>2232</v>
      </c>
      <c r="I21" s="39">
        <v>2232</v>
      </c>
      <c r="J21" s="40">
        <f t="shared" si="2"/>
        <v>0</v>
      </c>
      <c r="K21" s="38">
        <v>1959</v>
      </c>
      <c r="L21" s="39">
        <v>1699</v>
      </c>
      <c r="M21" s="40">
        <f t="shared" si="3"/>
        <v>260</v>
      </c>
      <c r="N21" s="38">
        <v>2095</v>
      </c>
      <c r="O21" s="39">
        <v>2095</v>
      </c>
      <c r="P21" s="40">
        <f t="shared" si="7"/>
        <v>0</v>
      </c>
      <c r="Q21" s="38">
        <v>2480</v>
      </c>
      <c r="R21" s="39">
        <v>1880</v>
      </c>
      <c r="S21" s="40">
        <f t="shared" si="4"/>
        <v>600</v>
      </c>
      <c r="T21" s="38">
        <v>1969</v>
      </c>
      <c r="U21" s="39">
        <v>1888</v>
      </c>
      <c r="V21" s="40">
        <f t="shared" si="8"/>
        <v>81</v>
      </c>
      <c r="W21" s="38">
        <v>1928</v>
      </c>
      <c r="X21" s="39">
        <v>1889</v>
      </c>
      <c r="Y21" s="40">
        <f t="shared" si="5"/>
        <v>39</v>
      </c>
      <c r="Z21" s="38">
        <v>1995</v>
      </c>
      <c r="AA21" s="39">
        <v>1995</v>
      </c>
      <c r="AB21" s="40">
        <f t="shared" si="9"/>
        <v>0</v>
      </c>
      <c r="AC21" s="38">
        <v>2100</v>
      </c>
      <c r="AD21" s="39">
        <v>2100</v>
      </c>
      <c r="AE21" s="40">
        <f t="shared" si="6"/>
        <v>0</v>
      </c>
      <c r="AF21" s="38" t="s">
        <v>20</v>
      </c>
      <c r="AG21" s="39" t="s">
        <v>20</v>
      </c>
      <c r="AH21" s="40" t="s">
        <v>20</v>
      </c>
    </row>
    <row r="22" spans="1:34" ht="15" thickBot="1">
      <c r="A22" s="37" t="s">
        <v>39</v>
      </c>
      <c r="B22" s="38">
        <v>2380</v>
      </c>
      <c r="C22" s="39">
        <v>2380</v>
      </c>
      <c r="D22" s="40">
        <f t="shared" si="0"/>
        <v>0</v>
      </c>
      <c r="E22" s="38">
        <v>2290</v>
      </c>
      <c r="F22" s="39">
        <v>2290</v>
      </c>
      <c r="G22" s="40">
        <f t="shared" si="1"/>
        <v>0</v>
      </c>
      <c r="H22" s="38">
        <v>2421</v>
      </c>
      <c r="I22" s="39">
        <v>2421</v>
      </c>
      <c r="J22" s="40">
        <f t="shared" si="2"/>
        <v>0</v>
      </c>
      <c r="K22" s="38">
        <v>1859</v>
      </c>
      <c r="L22" s="39">
        <v>1729</v>
      </c>
      <c r="M22" s="40">
        <f t="shared" si="3"/>
        <v>130</v>
      </c>
      <c r="N22" s="38">
        <v>2275</v>
      </c>
      <c r="O22" s="39">
        <v>2275</v>
      </c>
      <c r="P22" s="40">
        <f t="shared" si="7"/>
        <v>0</v>
      </c>
      <c r="Q22" s="38">
        <v>2286</v>
      </c>
      <c r="R22" s="39">
        <v>2286</v>
      </c>
      <c r="S22" s="40">
        <f t="shared" si="4"/>
        <v>0</v>
      </c>
      <c r="T22" s="38">
        <v>1989</v>
      </c>
      <c r="U22" s="39">
        <v>1788</v>
      </c>
      <c r="V22" s="40">
        <f t="shared" si="8"/>
        <v>201</v>
      </c>
      <c r="W22" s="38">
        <v>1868</v>
      </c>
      <c r="X22" s="39">
        <v>1789</v>
      </c>
      <c r="Y22" s="40">
        <f t="shared" si="5"/>
        <v>79</v>
      </c>
      <c r="Z22" s="38" t="s">
        <v>20</v>
      </c>
      <c r="AA22" s="39">
        <v>2195</v>
      </c>
      <c r="AB22" s="40" t="s">
        <v>20</v>
      </c>
      <c r="AC22" s="38">
        <v>2290</v>
      </c>
      <c r="AD22" s="39">
        <v>2290</v>
      </c>
      <c r="AE22" s="40">
        <f t="shared" si="6"/>
        <v>0</v>
      </c>
      <c r="AF22" s="38">
        <v>2690</v>
      </c>
      <c r="AG22" s="39">
        <v>2690</v>
      </c>
      <c r="AH22" s="40">
        <f>AF22-AG22</f>
        <v>0</v>
      </c>
    </row>
    <row r="23" spans="1:34" ht="14.25">
      <c r="A23" s="37" t="s">
        <v>40</v>
      </c>
      <c r="B23" s="38" t="s">
        <v>20</v>
      </c>
      <c r="C23" s="39">
        <v>2080</v>
      </c>
      <c r="D23" s="40" t="s">
        <v>20</v>
      </c>
      <c r="E23" s="38">
        <v>2290</v>
      </c>
      <c r="F23" s="39">
        <v>2290</v>
      </c>
      <c r="G23" s="40">
        <f t="shared" si="1"/>
        <v>0</v>
      </c>
      <c r="H23" s="38">
        <v>2421</v>
      </c>
      <c r="I23" s="39">
        <v>2421</v>
      </c>
      <c r="J23" s="40">
        <f t="shared" si="2"/>
        <v>0</v>
      </c>
      <c r="K23" s="38">
        <v>1659</v>
      </c>
      <c r="L23" s="39">
        <v>1659</v>
      </c>
      <c r="M23" s="40">
        <f t="shared" si="3"/>
        <v>0</v>
      </c>
      <c r="N23" s="38">
        <v>2690</v>
      </c>
      <c r="O23" s="39">
        <v>2189</v>
      </c>
      <c r="P23" s="40">
        <f t="shared" si="7"/>
        <v>501</v>
      </c>
      <c r="Q23" s="38">
        <v>2152</v>
      </c>
      <c r="R23" s="39">
        <v>2286</v>
      </c>
      <c r="S23" s="40">
        <f t="shared" si="4"/>
        <v>-134</v>
      </c>
      <c r="T23" s="38">
        <v>2189</v>
      </c>
      <c r="U23" s="39">
        <v>1899</v>
      </c>
      <c r="V23" s="40">
        <f t="shared" si="8"/>
        <v>290</v>
      </c>
      <c r="W23" s="38" t="s">
        <v>20</v>
      </c>
      <c r="X23" s="39" t="s">
        <v>20</v>
      </c>
      <c r="Y23" s="40" t="s">
        <v>20</v>
      </c>
      <c r="Z23" s="38" t="s">
        <v>20</v>
      </c>
      <c r="AA23" s="39" t="s">
        <v>20</v>
      </c>
      <c r="AB23" s="40" t="s">
        <v>20</v>
      </c>
      <c r="AC23" s="38">
        <v>2290</v>
      </c>
      <c r="AD23" s="39">
        <v>2290</v>
      </c>
      <c r="AE23" s="40">
        <f t="shared" si="6"/>
        <v>0</v>
      </c>
      <c r="AF23" s="38" t="s">
        <v>20</v>
      </c>
      <c r="AG23" s="39">
        <v>2145</v>
      </c>
      <c r="AH23" s="40" t="s">
        <v>20</v>
      </c>
    </row>
    <row r="24" spans="1:34" ht="13.5" thickBot="1">
      <c r="A24" s="44" t="s">
        <v>41</v>
      </c>
      <c r="B24" s="21"/>
      <c r="C24" s="21"/>
      <c r="D24" s="42"/>
      <c r="E24" s="21"/>
      <c r="F24" s="21"/>
      <c r="G24" s="42"/>
      <c r="H24" s="21"/>
      <c r="I24" s="21"/>
      <c r="J24" s="42"/>
      <c r="K24" s="21"/>
      <c r="L24" s="21"/>
      <c r="M24" s="42"/>
      <c r="N24" s="21"/>
      <c r="O24" s="21"/>
      <c r="P24" s="42"/>
      <c r="Q24" s="21"/>
      <c r="R24" s="21"/>
      <c r="S24" s="42"/>
      <c r="T24" s="21"/>
      <c r="U24" s="21"/>
      <c r="V24" s="42"/>
      <c r="W24" s="21"/>
      <c r="X24" s="21"/>
      <c r="Y24" s="42"/>
      <c r="Z24" s="21"/>
      <c r="AA24" s="21"/>
      <c r="AB24" s="42"/>
      <c r="AC24" s="21"/>
      <c r="AD24" s="21"/>
      <c r="AE24" s="42"/>
      <c r="AF24" s="21"/>
      <c r="AG24" s="21"/>
      <c r="AH24" s="42"/>
    </row>
    <row r="25" spans="1:34" ht="15" thickBot="1">
      <c r="A25" s="37" t="s">
        <v>42</v>
      </c>
      <c r="B25" s="38">
        <v>4480</v>
      </c>
      <c r="C25" s="39">
        <v>4480</v>
      </c>
      <c r="D25" s="40">
        <f t="shared" si="0"/>
        <v>0</v>
      </c>
      <c r="E25" s="38">
        <v>4980</v>
      </c>
      <c r="F25" s="39">
        <v>3480</v>
      </c>
      <c r="G25" s="40">
        <f t="shared" si="1"/>
        <v>1500</v>
      </c>
      <c r="H25" s="38">
        <v>3984</v>
      </c>
      <c r="I25" s="39">
        <v>3984</v>
      </c>
      <c r="J25" s="40">
        <f t="shared" si="2"/>
        <v>0</v>
      </c>
      <c r="K25" s="38">
        <v>3999</v>
      </c>
      <c r="L25" s="39">
        <v>3459</v>
      </c>
      <c r="M25" s="40">
        <f t="shared" si="3"/>
        <v>540</v>
      </c>
      <c r="N25" s="38" t="s">
        <v>20</v>
      </c>
      <c r="O25" s="39">
        <v>4489</v>
      </c>
      <c r="P25" s="40" t="s">
        <v>20</v>
      </c>
      <c r="Q25" s="38">
        <v>4233</v>
      </c>
      <c r="R25" s="39">
        <v>3990</v>
      </c>
      <c r="S25" s="40">
        <f t="shared" si="4"/>
        <v>243</v>
      </c>
      <c r="T25" s="38" t="s">
        <v>20</v>
      </c>
      <c r="U25" s="39" t="s">
        <v>20</v>
      </c>
      <c r="V25" s="40" t="s">
        <v>20</v>
      </c>
      <c r="W25" s="38" t="s">
        <v>20</v>
      </c>
      <c r="X25" s="39" t="s">
        <v>20</v>
      </c>
      <c r="Y25" s="40" t="s">
        <v>20</v>
      </c>
      <c r="Z25" s="38">
        <v>3995</v>
      </c>
      <c r="AA25" s="39">
        <v>3995</v>
      </c>
      <c r="AB25" s="40">
        <f t="shared" si="9"/>
        <v>0</v>
      </c>
      <c r="AC25" s="38">
        <v>4980</v>
      </c>
      <c r="AD25" s="39">
        <v>4980</v>
      </c>
      <c r="AE25" s="40">
        <f t="shared" si="6"/>
        <v>0</v>
      </c>
      <c r="AF25" s="38" t="s">
        <v>20</v>
      </c>
      <c r="AG25" s="39" t="s">
        <v>20</v>
      </c>
      <c r="AH25" s="40" t="s">
        <v>20</v>
      </c>
    </row>
    <row r="26" spans="1:34" ht="15" thickBot="1">
      <c r="A26" s="37" t="s">
        <v>43</v>
      </c>
      <c r="B26" s="38">
        <v>2180</v>
      </c>
      <c r="C26" s="39">
        <v>2180</v>
      </c>
      <c r="D26" s="40">
        <f t="shared" si="0"/>
        <v>0</v>
      </c>
      <c r="E26" s="38">
        <v>2200</v>
      </c>
      <c r="F26" s="39">
        <v>2200</v>
      </c>
      <c r="G26" s="40">
        <f t="shared" si="1"/>
        <v>0</v>
      </c>
      <c r="H26" s="38">
        <v>1992</v>
      </c>
      <c r="I26" s="39">
        <v>1992</v>
      </c>
      <c r="J26" s="40">
        <f t="shared" si="2"/>
        <v>0</v>
      </c>
      <c r="K26" s="38">
        <v>1949</v>
      </c>
      <c r="L26" s="39">
        <v>1739</v>
      </c>
      <c r="M26" s="40">
        <f t="shared" si="3"/>
        <v>210</v>
      </c>
      <c r="N26" s="38">
        <v>1965</v>
      </c>
      <c r="O26" s="39">
        <v>1965</v>
      </c>
      <c r="P26" s="40">
        <f t="shared" si="7"/>
        <v>0</v>
      </c>
      <c r="Q26" s="38">
        <v>2074</v>
      </c>
      <c r="R26" s="39">
        <v>2440</v>
      </c>
      <c r="S26" s="40">
        <f t="shared" si="4"/>
        <v>-366</v>
      </c>
      <c r="T26" s="38">
        <v>1979</v>
      </c>
      <c r="U26" s="39">
        <v>1888</v>
      </c>
      <c r="V26" s="40">
        <f t="shared" si="8"/>
        <v>91</v>
      </c>
      <c r="W26" s="38">
        <v>1938</v>
      </c>
      <c r="X26" s="39">
        <v>1889</v>
      </c>
      <c r="Y26" s="40">
        <f t="shared" si="5"/>
        <v>49</v>
      </c>
      <c r="Z26" s="38" t="s">
        <v>20</v>
      </c>
      <c r="AA26" s="39">
        <v>1895</v>
      </c>
      <c r="AB26" s="40" t="s">
        <v>20</v>
      </c>
      <c r="AC26" s="38">
        <v>2200</v>
      </c>
      <c r="AD26" s="39">
        <v>2490</v>
      </c>
      <c r="AE26" s="40">
        <f t="shared" si="6"/>
        <v>-290</v>
      </c>
      <c r="AF26" s="38">
        <v>2440</v>
      </c>
      <c r="AG26" s="39" t="s">
        <v>20</v>
      </c>
      <c r="AH26" s="40" t="s">
        <v>20</v>
      </c>
    </row>
    <row r="27" spans="1:34" ht="15" thickBot="1">
      <c r="A27" s="37" t="s">
        <v>44</v>
      </c>
      <c r="B27" s="38">
        <v>4280</v>
      </c>
      <c r="C27" s="39">
        <v>4280</v>
      </c>
      <c r="D27" s="40">
        <f t="shared" si="0"/>
        <v>0</v>
      </c>
      <c r="E27" s="38">
        <v>4290</v>
      </c>
      <c r="F27" s="39">
        <v>4290</v>
      </c>
      <c r="G27" s="40">
        <f t="shared" si="1"/>
        <v>0</v>
      </c>
      <c r="H27" s="38">
        <v>3990</v>
      </c>
      <c r="I27" s="39">
        <v>3990</v>
      </c>
      <c r="J27" s="40">
        <f t="shared" si="2"/>
        <v>0</v>
      </c>
      <c r="K27" s="38">
        <v>3329</v>
      </c>
      <c r="L27" s="39">
        <v>2679</v>
      </c>
      <c r="M27" s="40">
        <f t="shared" si="3"/>
        <v>650</v>
      </c>
      <c r="N27" s="38">
        <v>2930</v>
      </c>
      <c r="O27" s="39">
        <v>3389</v>
      </c>
      <c r="P27" s="40">
        <f t="shared" si="7"/>
        <v>-459</v>
      </c>
      <c r="Q27" s="38">
        <v>4241</v>
      </c>
      <c r="R27" s="39">
        <v>4241</v>
      </c>
      <c r="S27" s="40">
        <f t="shared" si="4"/>
        <v>0</v>
      </c>
      <c r="T27" s="38">
        <v>3489</v>
      </c>
      <c r="U27" s="39">
        <v>3588</v>
      </c>
      <c r="V27" s="40">
        <f t="shared" si="8"/>
        <v>-99</v>
      </c>
      <c r="W27" s="38">
        <v>2778</v>
      </c>
      <c r="X27" s="39">
        <v>3589</v>
      </c>
      <c r="Y27" s="40">
        <f t="shared" si="5"/>
        <v>-811</v>
      </c>
      <c r="Z27" s="38" t="s">
        <v>20</v>
      </c>
      <c r="AA27" s="39" t="s">
        <v>20</v>
      </c>
      <c r="AB27" s="40" t="s">
        <v>20</v>
      </c>
      <c r="AC27" s="38">
        <v>4290</v>
      </c>
      <c r="AD27" s="39">
        <v>4290</v>
      </c>
      <c r="AE27" s="40">
        <f t="shared" si="6"/>
        <v>0</v>
      </c>
      <c r="AF27" s="38">
        <v>4990</v>
      </c>
      <c r="AG27" s="39">
        <v>4235</v>
      </c>
      <c r="AH27" s="40">
        <f>AF27-AG27</f>
        <v>755</v>
      </c>
    </row>
    <row r="28" spans="1:34" ht="15" thickBot="1">
      <c r="A28" s="43" t="s">
        <v>45</v>
      </c>
      <c r="B28" s="38">
        <v>8480</v>
      </c>
      <c r="C28" s="39">
        <v>8480</v>
      </c>
      <c r="D28" s="40">
        <f t="shared" si="0"/>
        <v>0</v>
      </c>
      <c r="E28" s="38">
        <v>8980</v>
      </c>
      <c r="F28" s="39">
        <v>8980</v>
      </c>
      <c r="G28" s="40">
        <f t="shared" si="1"/>
        <v>0</v>
      </c>
      <c r="H28" s="38">
        <v>8982</v>
      </c>
      <c r="I28" s="39">
        <v>8982</v>
      </c>
      <c r="J28" s="40">
        <f t="shared" si="2"/>
        <v>0</v>
      </c>
      <c r="K28" s="38">
        <v>6909</v>
      </c>
      <c r="L28" s="39">
        <v>6859</v>
      </c>
      <c r="M28" s="40">
        <f t="shared" si="3"/>
        <v>50</v>
      </c>
      <c r="N28" s="38">
        <v>6985</v>
      </c>
      <c r="O28" s="39">
        <v>7489</v>
      </c>
      <c r="P28" s="40">
        <f t="shared" si="7"/>
        <v>-504</v>
      </c>
      <c r="Q28" s="38">
        <v>7990</v>
      </c>
      <c r="R28" s="39">
        <v>7990</v>
      </c>
      <c r="S28" s="40">
        <f t="shared" si="4"/>
        <v>0</v>
      </c>
      <c r="T28" s="38">
        <v>7489</v>
      </c>
      <c r="U28" s="39">
        <v>6988</v>
      </c>
      <c r="V28" s="40">
        <f t="shared" si="8"/>
        <v>501</v>
      </c>
      <c r="W28" s="38">
        <v>6877</v>
      </c>
      <c r="X28" s="39">
        <v>6989</v>
      </c>
      <c r="Y28" s="40">
        <f t="shared" si="5"/>
        <v>-112</v>
      </c>
      <c r="Z28" s="38">
        <v>7995</v>
      </c>
      <c r="AA28" s="39">
        <v>7995</v>
      </c>
      <c r="AB28" s="40">
        <f t="shared" si="9"/>
        <v>0</v>
      </c>
      <c r="AC28" s="38">
        <v>8980</v>
      </c>
      <c r="AD28" s="39">
        <v>8980</v>
      </c>
      <c r="AE28" s="40">
        <f t="shared" si="6"/>
        <v>0</v>
      </c>
      <c r="AF28" s="38">
        <v>6999</v>
      </c>
      <c r="AG28" s="39">
        <v>9980</v>
      </c>
      <c r="AH28" s="40">
        <f>AF28-AG28</f>
        <v>-2981</v>
      </c>
    </row>
    <row r="29" spans="1:34" ht="15" thickBot="1">
      <c r="A29" s="43" t="s">
        <v>46</v>
      </c>
      <c r="B29" s="38">
        <v>6980</v>
      </c>
      <c r="C29" s="39">
        <v>6980</v>
      </c>
      <c r="D29" s="40">
        <f t="shared" si="0"/>
        <v>0</v>
      </c>
      <c r="E29" s="38">
        <v>7990</v>
      </c>
      <c r="F29" s="39">
        <v>7980</v>
      </c>
      <c r="G29" s="40">
        <f t="shared" si="1"/>
        <v>10</v>
      </c>
      <c r="H29" s="38">
        <v>7182</v>
      </c>
      <c r="I29" s="39">
        <v>7191</v>
      </c>
      <c r="J29" s="40">
        <f t="shared" si="2"/>
        <v>-9</v>
      </c>
      <c r="K29" s="38">
        <v>5899</v>
      </c>
      <c r="L29" s="39">
        <v>5589</v>
      </c>
      <c r="M29" s="40">
        <f t="shared" si="3"/>
        <v>310</v>
      </c>
      <c r="N29" s="38">
        <v>7990</v>
      </c>
      <c r="O29" s="39">
        <v>6489</v>
      </c>
      <c r="P29" s="40">
        <f t="shared" si="7"/>
        <v>1501</v>
      </c>
      <c r="Q29" s="38">
        <v>6790</v>
      </c>
      <c r="R29" s="39">
        <v>6392</v>
      </c>
      <c r="S29" s="40">
        <f t="shared" si="4"/>
        <v>398</v>
      </c>
      <c r="T29" s="38">
        <v>6489</v>
      </c>
      <c r="U29" s="39">
        <v>5867</v>
      </c>
      <c r="V29" s="40">
        <f t="shared" si="8"/>
        <v>622</v>
      </c>
      <c r="W29" s="38">
        <v>5868</v>
      </c>
      <c r="X29" s="39">
        <v>5868</v>
      </c>
      <c r="Y29" s="40">
        <f t="shared" si="5"/>
        <v>0</v>
      </c>
      <c r="Z29" s="38">
        <v>6495</v>
      </c>
      <c r="AA29" s="39">
        <v>6495</v>
      </c>
      <c r="AB29" s="40">
        <f t="shared" si="9"/>
        <v>0</v>
      </c>
      <c r="AC29" s="38">
        <v>7990</v>
      </c>
      <c r="AD29" s="39">
        <v>7990</v>
      </c>
      <c r="AE29" s="40">
        <f t="shared" si="6"/>
        <v>0</v>
      </c>
      <c r="AF29" s="38">
        <v>5989</v>
      </c>
      <c r="AG29" s="39">
        <v>9980</v>
      </c>
      <c r="AH29" s="40">
        <f>AF29-AG29</f>
        <v>-3991</v>
      </c>
    </row>
    <row r="30" spans="1:34" ht="15" thickBot="1">
      <c r="A30" s="37" t="s">
        <v>47</v>
      </c>
      <c r="B30" s="38">
        <v>3580</v>
      </c>
      <c r="C30" s="39" t="s">
        <v>20</v>
      </c>
      <c r="D30" s="40" t="s">
        <v>20</v>
      </c>
      <c r="E30" s="38">
        <v>3790</v>
      </c>
      <c r="F30" s="39">
        <v>3790</v>
      </c>
      <c r="G30" s="40">
        <f t="shared" si="1"/>
        <v>0</v>
      </c>
      <c r="H30" s="38">
        <v>4032</v>
      </c>
      <c r="I30" s="39">
        <v>4032</v>
      </c>
      <c r="J30" s="40">
        <f t="shared" si="2"/>
        <v>0</v>
      </c>
      <c r="K30" s="38">
        <v>2609</v>
      </c>
      <c r="L30" s="39">
        <v>2799</v>
      </c>
      <c r="M30" s="40">
        <f t="shared" si="3"/>
        <v>-190</v>
      </c>
      <c r="N30" s="38">
        <v>2679</v>
      </c>
      <c r="O30" s="39">
        <v>2989</v>
      </c>
      <c r="P30" s="40">
        <f t="shared" si="7"/>
        <v>-310</v>
      </c>
      <c r="Q30" s="38">
        <v>3584</v>
      </c>
      <c r="R30" s="39">
        <v>2990</v>
      </c>
      <c r="S30" s="40">
        <f t="shared" si="4"/>
        <v>594</v>
      </c>
      <c r="T30" s="38">
        <v>3289</v>
      </c>
      <c r="U30" s="39">
        <v>2897</v>
      </c>
      <c r="V30" s="40">
        <f t="shared" si="8"/>
        <v>392</v>
      </c>
      <c r="W30" s="38">
        <v>2648</v>
      </c>
      <c r="X30" s="39">
        <v>2898</v>
      </c>
      <c r="Y30" s="40">
        <f t="shared" si="5"/>
        <v>-250</v>
      </c>
      <c r="Z30" s="38">
        <v>2995</v>
      </c>
      <c r="AA30" s="39">
        <v>2995</v>
      </c>
      <c r="AB30" s="40">
        <f t="shared" si="9"/>
        <v>0</v>
      </c>
      <c r="AC30" s="38">
        <v>3790</v>
      </c>
      <c r="AD30" s="39">
        <v>3790</v>
      </c>
      <c r="AE30" s="40">
        <f t="shared" si="6"/>
        <v>0</v>
      </c>
      <c r="AF30" s="38">
        <v>2689</v>
      </c>
      <c r="AG30" s="39">
        <v>2689</v>
      </c>
      <c r="AH30" s="40">
        <f>AF30-AG30</f>
        <v>0</v>
      </c>
    </row>
    <row r="31" spans="1:34" ht="14.25">
      <c r="A31" s="37" t="s">
        <v>48</v>
      </c>
      <c r="B31" s="38">
        <v>980</v>
      </c>
      <c r="C31" s="39">
        <v>980</v>
      </c>
      <c r="D31" s="40">
        <f t="shared" si="0"/>
        <v>0</v>
      </c>
      <c r="E31" s="38">
        <v>980</v>
      </c>
      <c r="F31" s="39">
        <v>980</v>
      </c>
      <c r="G31" s="40">
        <f t="shared" si="1"/>
        <v>0</v>
      </c>
      <c r="H31" s="38">
        <v>882</v>
      </c>
      <c r="I31" s="39">
        <v>882</v>
      </c>
      <c r="J31" s="40">
        <f t="shared" si="2"/>
        <v>0</v>
      </c>
      <c r="K31" s="38" t="s">
        <v>20</v>
      </c>
      <c r="L31" s="39" t="s">
        <v>20</v>
      </c>
      <c r="M31" s="40" t="s">
        <v>20</v>
      </c>
      <c r="N31" s="38">
        <v>980</v>
      </c>
      <c r="O31" s="39">
        <v>829</v>
      </c>
      <c r="P31" s="40">
        <f t="shared" si="7"/>
        <v>151</v>
      </c>
      <c r="Q31" s="38">
        <v>980</v>
      </c>
      <c r="R31" s="39">
        <v>833</v>
      </c>
      <c r="S31" s="40">
        <f t="shared" si="4"/>
        <v>147</v>
      </c>
      <c r="T31" s="38" t="s">
        <v>20</v>
      </c>
      <c r="U31" s="39" t="s">
        <v>20</v>
      </c>
      <c r="V31" s="40" t="s">
        <v>20</v>
      </c>
      <c r="W31" s="38" t="s">
        <v>20</v>
      </c>
      <c r="X31" s="39" t="s">
        <v>20</v>
      </c>
      <c r="Y31" s="40" t="s">
        <v>20</v>
      </c>
      <c r="Z31" s="38" t="s">
        <v>20</v>
      </c>
      <c r="AA31" s="39" t="s">
        <v>20</v>
      </c>
      <c r="AB31" s="40" t="s">
        <v>20</v>
      </c>
      <c r="AC31" s="38">
        <v>980</v>
      </c>
      <c r="AD31" s="39">
        <v>980</v>
      </c>
      <c r="AE31" s="40">
        <f t="shared" si="6"/>
        <v>0</v>
      </c>
      <c r="AF31" s="38" t="s">
        <v>20</v>
      </c>
      <c r="AG31" s="39" t="s">
        <v>20</v>
      </c>
      <c r="AH31" s="40" t="s">
        <v>20</v>
      </c>
    </row>
    <row r="32" spans="1:34" ht="13.5" thickBot="1">
      <c r="A32" s="41" t="s">
        <v>49</v>
      </c>
      <c r="B32" s="21"/>
      <c r="C32" s="21"/>
      <c r="D32" s="42"/>
      <c r="E32" s="21"/>
      <c r="F32" s="21"/>
      <c r="G32" s="42"/>
      <c r="H32" s="21"/>
      <c r="I32" s="21"/>
      <c r="J32" s="42"/>
      <c r="K32" s="21"/>
      <c r="L32" s="21"/>
      <c r="M32" s="42"/>
      <c r="N32" s="21"/>
      <c r="O32" s="21"/>
      <c r="P32" s="42"/>
      <c r="Q32" s="21"/>
      <c r="R32" s="21"/>
      <c r="S32" s="42"/>
      <c r="T32" s="21"/>
      <c r="U32" s="21"/>
      <c r="V32" s="42"/>
      <c r="W32" s="21"/>
      <c r="X32" s="21"/>
      <c r="Y32" s="42"/>
      <c r="Z32" s="21"/>
      <c r="AA32" s="21"/>
      <c r="AB32" s="42"/>
      <c r="AC32" s="21"/>
      <c r="AD32" s="21"/>
      <c r="AE32" s="42"/>
      <c r="AF32" s="21"/>
      <c r="AG32" s="21"/>
      <c r="AH32" s="42"/>
    </row>
    <row r="33" spans="1:34" ht="15" thickBot="1">
      <c r="A33" s="37" t="s">
        <v>50</v>
      </c>
      <c r="B33" s="38">
        <v>3380</v>
      </c>
      <c r="C33" s="39">
        <v>3380</v>
      </c>
      <c r="D33" s="40">
        <f t="shared" si="0"/>
        <v>0</v>
      </c>
      <c r="E33" s="38">
        <v>3480</v>
      </c>
      <c r="F33" s="39">
        <v>2985</v>
      </c>
      <c r="G33" s="40">
        <f t="shared" si="1"/>
        <v>495</v>
      </c>
      <c r="H33" s="38">
        <v>3582</v>
      </c>
      <c r="I33" s="39">
        <v>3582</v>
      </c>
      <c r="J33" s="40">
        <f t="shared" si="2"/>
        <v>0</v>
      </c>
      <c r="K33" s="38">
        <v>2759</v>
      </c>
      <c r="L33" s="39">
        <v>2659</v>
      </c>
      <c r="M33" s="40">
        <f t="shared" si="3"/>
        <v>100</v>
      </c>
      <c r="N33" s="38">
        <v>2895</v>
      </c>
      <c r="O33" s="39">
        <v>2895</v>
      </c>
      <c r="P33" s="40">
        <f t="shared" si="7"/>
        <v>0</v>
      </c>
      <c r="Q33" s="38">
        <v>2990</v>
      </c>
      <c r="R33" s="39">
        <v>2890</v>
      </c>
      <c r="S33" s="40">
        <f t="shared" si="4"/>
        <v>100</v>
      </c>
      <c r="T33" s="38">
        <v>2869</v>
      </c>
      <c r="U33" s="39">
        <v>2688</v>
      </c>
      <c r="V33" s="40">
        <f t="shared" si="8"/>
        <v>181</v>
      </c>
      <c r="W33" s="38">
        <v>2768</v>
      </c>
      <c r="X33" s="39">
        <v>2689</v>
      </c>
      <c r="Y33" s="40">
        <f t="shared" si="5"/>
        <v>79</v>
      </c>
      <c r="Z33" s="38">
        <v>2895</v>
      </c>
      <c r="AA33" s="39">
        <v>2895</v>
      </c>
      <c r="AB33" s="40">
        <f t="shared" si="9"/>
        <v>0</v>
      </c>
      <c r="AC33" s="38">
        <v>3480</v>
      </c>
      <c r="AD33" s="39">
        <v>2985</v>
      </c>
      <c r="AE33" s="40">
        <f t="shared" si="6"/>
        <v>495</v>
      </c>
      <c r="AF33" s="38">
        <v>3980</v>
      </c>
      <c r="AG33" s="39" t="s">
        <v>20</v>
      </c>
      <c r="AH33" s="40" t="s">
        <v>20</v>
      </c>
    </row>
    <row r="34" spans="1:34" ht="15" thickBot="1">
      <c r="A34" s="37" t="s">
        <v>51</v>
      </c>
      <c r="B34" s="38">
        <v>3680</v>
      </c>
      <c r="C34" s="39">
        <v>3680</v>
      </c>
      <c r="D34" s="40">
        <f t="shared" si="0"/>
        <v>0</v>
      </c>
      <c r="E34" s="38">
        <v>3790</v>
      </c>
      <c r="F34" s="39">
        <v>3580</v>
      </c>
      <c r="G34" s="40">
        <f t="shared" si="1"/>
        <v>210</v>
      </c>
      <c r="H34" s="38">
        <v>3808</v>
      </c>
      <c r="I34" s="39">
        <v>3808</v>
      </c>
      <c r="J34" s="40">
        <f t="shared" si="2"/>
        <v>0</v>
      </c>
      <c r="K34" s="38">
        <v>2469</v>
      </c>
      <c r="L34" s="39">
        <v>2799</v>
      </c>
      <c r="M34" s="40">
        <f t="shared" si="3"/>
        <v>-330</v>
      </c>
      <c r="N34" s="38">
        <v>2475</v>
      </c>
      <c r="O34" s="39">
        <v>3289</v>
      </c>
      <c r="P34" s="40">
        <f t="shared" si="7"/>
        <v>-814</v>
      </c>
      <c r="Q34" s="38">
        <v>3489</v>
      </c>
      <c r="R34" s="39">
        <v>3670</v>
      </c>
      <c r="S34" s="40">
        <f t="shared" si="4"/>
        <v>-181</v>
      </c>
      <c r="T34" s="38">
        <v>3289</v>
      </c>
      <c r="U34" s="39">
        <v>2897</v>
      </c>
      <c r="V34" s="40">
        <f t="shared" si="8"/>
        <v>392</v>
      </c>
      <c r="W34" s="38" t="s">
        <v>20</v>
      </c>
      <c r="X34" s="39">
        <v>2898</v>
      </c>
      <c r="Y34" s="40" t="s">
        <v>20</v>
      </c>
      <c r="Z34" s="38">
        <v>3995</v>
      </c>
      <c r="AA34" s="39">
        <v>3995</v>
      </c>
      <c r="AB34" s="40">
        <f t="shared" si="9"/>
        <v>0</v>
      </c>
      <c r="AC34" s="38">
        <v>3790</v>
      </c>
      <c r="AD34" s="39">
        <v>3580</v>
      </c>
      <c r="AE34" s="40">
        <f t="shared" si="6"/>
        <v>210</v>
      </c>
      <c r="AF34" s="38">
        <v>4480</v>
      </c>
      <c r="AG34" s="39">
        <v>3485</v>
      </c>
      <c r="AH34" s="40">
        <f>AF34-AG34</f>
        <v>995</v>
      </c>
    </row>
    <row r="35" spans="1:34" ht="15" thickBot="1">
      <c r="A35" s="43" t="s">
        <v>52</v>
      </c>
      <c r="B35" s="38">
        <v>3980</v>
      </c>
      <c r="C35" s="39">
        <v>3980</v>
      </c>
      <c r="D35" s="40">
        <f t="shared" si="0"/>
        <v>0</v>
      </c>
      <c r="E35" s="38">
        <v>4690</v>
      </c>
      <c r="F35" s="39">
        <v>3515</v>
      </c>
      <c r="G35" s="40">
        <f t="shared" si="1"/>
        <v>1175</v>
      </c>
      <c r="H35" s="38">
        <v>4221</v>
      </c>
      <c r="I35" s="39">
        <v>4221</v>
      </c>
      <c r="J35" s="40">
        <f t="shared" si="2"/>
        <v>0</v>
      </c>
      <c r="K35" s="38">
        <v>3469</v>
      </c>
      <c r="L35" s="39">
        <v>3259</v>
      </c>
      <c r="M35" s="40">
        <f t="shared" si="3"/>
        <v>210</v>
      </c>
      <c r="N35" s="38">
        <v>4690</v>
      </c>
      <c r="O35" s="39">
        <v>3989</v>
      </c>
      <c r="P35" s="40">
        <f t="shared" si="7"/>
        <v>701</v>
      </c>
      <c r="Q35" s="38">
        <v>4490</v>
      </c>
      <c r="R35" s="39">
        <v>3980</v>
      </c>
      <c r="S35" s="40">
        <f t="shared" si="4"/>
        <v>510</v>
      </c>
      <c r="T35" s="38" t="s">
        <v>20</v>
      </c>
      <c r="U35" s="39" t="s">
        <v>20</v>
      </c>
      <c r="V35" s="40" t="s">
        <v>20</v>
      </c>
      <c r="W35" s="38">
        <v>3468</v>
      </c>
      <c r="X35" s="39" t="s">
        <v>20</v>
      </c>
      <c r="Y35" s="40" t="s">
        <v>20</v>
      </c>
      <c r="Z35" s="38" t="s">
        <v>20</v>
      </c>
      <c r="AA35" s="39" t="s">
        <v>20</v>
      </c>
      <c r="AB35" s="40" t="s">
        <v>20</v>
      </c>
      <c r="AC35" s="38">
        <v>4690</v>
      </c>
      <c r="AD35" s="39">
        <v>3515</v>
      </c>
      <c r="AE35" s="40">
        <f t="shared" si="6"/>
        <v>1175</v>
      </c>
      <c r="AF35" s="38" t="s">
        <v>20</v>
      </c>
      <c r="AG35" s="39" t="s">
        <v>20</v>
      </c>
      <c r="AH35" s="40" t="s">
        <v>20</v>
      </c>
    </row>
    <row r="36" spans="1:34" ht="15" thickBot="1">
      <c r="A36" s="37" t="s">
        <v>53</v>
      </c>
      <c r="B36" s="38">
        <v>4480</v>
      </c>
      <c r="C36" s="39">
        <v>4180</v>
      </c>
      <c r="D36" s="40">
        <f t="shared" si="0"/>
        <v>300</v>
      </c>
      <c r="E36" s="38">
        <v>3990</v>
      </c>
      <c r="F36" s="39">
        <v>3990</v>
      </c>
      <c r="G36" s="40">
        <f t="shared" si="1"/>
        <v>0</v>
      </c>
      <c r="H36" s="38">
        <v>3992</v>
      </c>
      <c r="I36" s="39">
        <v>3992</v>
      </c>
      <c r="J36" s="40">
        <f t="shared" si="2"/>
        <v>0</v>
      </c>
      <c r="K36" s="38">
        <v>3349</v>
      </c>
      <c r="L36" s="39">
        <v>3349</v>
      </c>
      <c r="M36" s="40">
        <f t="shared" si="3"/>
        <v>0</v>
      </c>
      <c r="N36" s="38">
        <v>3355</v>
      </c>
      <c r="O36" s="39">
        <v>3355</v>
      </c>
      <c r="P36" s="40">
        <f t="shared" si="7"/>
        <v>0</v>
      </c>
      <c r="Q36" s="38">
        <v>3490</v>
      </c>
      <c r="R36" s="39">
        <v>3690</v>
      </c>
      <c r="S36" s="40">
        <f t="shared" si="4"/>
        <v>-200</v>
      </c>
      <c r="T36" s="38">
        <v>3489</v>
      </c>
      <c r="U36" s="39">
        <v>3437</v>
      </c>
      <c r="V36" s="40">
        <f t="shared" si="8"/>
        <v>52</v>
      </c>
      <c r="W36" s="38">
        <v>3438</v>
      </c>
      <c r="X36" s="39">
        <v>3438</v>
      </c>
      <c r="Y36" s="40">
        <f t="shared" si="5"/>
        <v>0</v>
      </c>
      <c r="Z36" s="38">
        <v>3695</v>
      </c>
      <c r="AA36" s="39">
        <v>3695</v>
      </c>
      <c r="AB36" s="40">
        <f t="shared" si="9"/>
        <v>0</v>
      </c>
      <c r="AC36" s="38">
        <v>3990</v>
      </c>
      <c r="AD36" s="39">
        <v>3990</v>
      </c>
      <c r="AE36" s="40">
        <f t="shared" si="6"/>
        <v>0</v>
      </c>
      <c r="AF36" s="38" t="s">
        <v>20</v>
      </c>
      <c r="AG36" s="39" t="s">
        <v>20</v>
      </c>
      <c r="AH36" s="40" t="s">
        <v>20</v>
      </c>
    </row>
    <row r="37" spans="1:34" ht="27" thickBot="1">
      <c r="A37" s="43" t="s">
        <v>62</v>
      </c>
      <c r="B37" s="38">
        <v>3980</v>
      </c>
      <c r="C37" s="39">
        <v>3980</v>
      </c>
      <c r="D37" s="40">
        <f t="shared" si="0"/>
        <v>0</v>
      </c>
      <c r="E37" s="38">
        <v>4290</v>
      </c>
      <c r="F37" s="39">
        <v>3990</v>
      </c>
      <c r="G37" s="40">
        <f t="shared" si="1"/>
        <v>300</v>
      </c>
      <c r="H37" s="38">
        <v>3490</v>
      </c>
      <c r="I37" s="39">
        <v>3490</v>
      </c>
      <c r="J37" s="40">
        <f t="shared" si="2"/>
        <v>0</v>
      </c>
      <c r="K37" s="38">
        <v>2459</v>
      </c>
      <c r="L37" s="39">
        <v>3269</v>
      </c>
      <c r="M37" s="40">
        <f t="shared" si="3"/>
        <v>-810</v>
      </c>
      <c r="N37" s="38">
        <v>3275</v>
      </c>
      <c r="O37" s="39">
        <v>3275</v>
      </c>
      <c r="P37" s="40">
        <f t="shared" si="7"/>
        <v>0</v>
      </c>
      <c r="Q37" s="38">
        <v>3490</v>
      </c>
      <c r="R37" s="39">
        <v>3989</v>
      </c>
      <c r="S37" s="40">
        <f t="shared" si="4"/>
        <v>-499</v>
      </c>
      <c r="T37" s="38">
        <v>3489</v>
      </c>
      <c r="U37" s="39">
        <v>3357</v>
      </c>
      <c r="V37" s="40">
        <f t="shared" si="8"/>
        <v>132</v>
      </c>
      <c r="W37" s="38">
        <v>3358</v>
      </c>
      <c r="X37" s="39">
        <v>3358</v>
      </c>
      <c r="Y37" s="40">
        <f t="shared" si="5"/>
        <v>0</v>
      </c>
      <c r="Z37" s="38" t="s">
        <v>20</v>
      </c>
      <c r="AA37" s="39" t="s">
        <v>20</v>
      </c>
      <c r="AB37" s="40" t="s">
        <v>20</v>
      </c>
      <c r="AC37" s="38">
        <v>4290</v>
      </c>
      <c r="AD37" s="39">
        <v>3990</v>
      </c>
      <c r="AE37" s="40">
        <f t="shared" si="6"/>
        <v>300</v>
      </c>
      <c r="AF37" s="38">
        <v>4990</v>
      </c>
      <c r="AG37" s="39">
        <v>4990</v>
      </c>
      <c r="AH37" s="40">
        <f>AF37-AG37</f>
        <v>0</v>
      </c>
    </row>
    <row r="38" spans="1:34" ht="15" thickBot="1">
      <c r="A38" s="37" t="s">
        <v>55</v>
      </c>
      <c r="B38" s="38">
        <v>4880</v>
      </c>
      <c r="C38" s="39">
        <v>4880</v>
      </c>
      <c r="D38" s="40">
        <f t="shared" si="0"/>
        <v>0</v>
      </c>
      <c r="E38" s="38">
        <v>4990</v>
      </c>
      <c r="F38" s="39">
        <v>4790</v>
      </c>
      <c r="G38" s="40">
        <f t="shared" si="1"/>
        <v>200</v>
      </c>
      <c r="H38" s="38">
        <v>4792</v>
      </c>
      <c r="I38" s="39">
        <v>4792</v>
      </c>
      <c r="J38" s="40">
        <f t="shared" si="2"/>
        <v>0</v>
      </c>
      <c r="K38" s="38">
        <v>3859</v>
      </c>
      <c r="L38" s="39">
        <v>3829</v>
      </c>
      <c r="M38" s="40">
        <f t="shared" si="3"/>
        <v>30</v>
      </c>
      <c r="N38" s="38" t="s">
        <v>20</v>
      </c>
      <c r="O38" s="39">
        <v>4698</v>
      </c>
      <c r="P38" s="40" t="s">
        <v>20</v>
      </c>
      <c r="Q38" s="38">
        <v>4980</v>
      </c>
      <c r="R38" s="39">
        <v>4980</v>
      </c>
      <c r="S38" s="40">
        <f t="shared" si="4"/>
        <v>0</v>
      </c>
      <c r="T38" s="38">
        <v>4089</v>
      </c>
      <c r="U38" s="39">
        <v>3967</v>
      </c>
      <c r="V38" s="40">
        <f t="shared" si="8"/>
        <v>122</v>
      </c>
      <c r="W38" s="38">
        <v>3968</v>
      </c>
      <c r="X38" s="39">
        <v>3968</v>
      </c>
      <c r="Y38" s="40">
        <f t="shared" si="5"/>
        <v>0</v>
      </c>
      <c r="Z38" s="38">
        <v>4795</v>
      </c>
      <c r="AA38" s="39">
        <v>4795</v>
      </c>
      <c r="AB38" s="40">
        <f t="shared" si="9"/>
        <v>0</v>
      </c>
      <c r="AC38" s="38">
        <v>4990</v>
      </c>
      <c r="AD38" s="39">
        <v>4790</v>
      </c>
      <c r="AE38" s="40">
        <f t="shared" si="6"/>
        <v>200</v>
      </c>
      <c r="AF38" s="38">
        <v>5990</v>
      </c>
      <c r="AG38" s="39">
        <v>5990</v>
      </c>
      <c r="AH38" s="40">
        <f>AF38-AG38</f>
        <v>0</v>
      </c>
    </row>
    <row r="39" spans="1:34" ht="15" thickBot="1">
      <c r="A39" s="37" t="s">
        <v>56</v>
      </c>
      <c r="B39" s="38">
        <v>4180</v>
      </c>
      <c r="C39" s="39">
        <v>4180</v>
      </c>
      <c r="D39" s="40">
        <f t="shared" si="0"/>
        <v>0</v>
      </c>
      <c r="E39" s="38">
        <v>4230</v>
      </c>
      <c r="F39" s="39">
        <v>3735</v>
      </c>
      <c r="G39" s="40">
        <f t="shared" si="1"/>
        <v>495</v>
      </c>
      <c r="H39" s="38">
        <v>4482</v>
      </c>
      <c r="I39" s="39">
        <v>4482</v>
      </c>
      <c r="J39" s="40">
        <f t="shared" si="2"/>
        <v>0</v>
      </c>
      <c r="K39" s="38">
        <v>2719</v>
      </c>
      <c r="L39" s="39">
        <v>2999</v>
      </c>
      <c r="M39" s="40">
        <f t="shared" si="3"/>
        <v>-280</v>
      </c>
      <c r="N39" s="38">
        <v>2795</v>
      </c>
      <c r="O39" s="39">
        <v>3289</v>
      </c>
      <c r="P39" s="40">
        <f t="shared" si="7"/>
        <v>-494</v>
      </c>
      <c r="Q39" s="38">
        <v>3580</v>
      </c>
      <c r="R39" s="39">
        <v>3790</v>
      </c>
      <c r="S39" s="40">
        <f t="shared" si="4"/>
        <v>-210</v>
      </c>
      <c r="T39" s="38">
        <v>3489</v>
      </c>
      <c r="U39" s="39">
        <v>3488</v>
      </c>
      <c r="V39" s="40">
        <f t="shared" si="8"/>
        <v>1</v>
      </c>
      <c r="W39" s="38">
        <v>2688</v>
      </c>
      <c r="X39" s="39">
        <v>3489</v>
      </c>
      <c r="Y39" s="40">
        <f t="shared" si="5"/>
        <v>-801</v>
      </c>
      <c r="Z39" s="38">
        <v>3795</v>
      </c>
      <c r="AA39" s="39">
        <v>3795</v>
      </c>
      <c r="AB39" s="40">
        <f t="shared" si="9"/>
        <v>0</v>
      </c>
      <c r="AC39" s="38">
        <v>4230</v>
      </c>
      <c r="AD39" s="39">
        <v>3735</v>
      </c>
      <c r="AE39" s="40">
        <f t="shared" si="6"/>
        <v>495</v>
      </c>
      <c r="AF39" s="38">
        <v>4980</v>
      </c>
      <c r="AG39" s="39">
        <v>3575</v>
      </c>
      <c r="AH39" s="40">
        <f>AF39-AG39</f>
        <v>1405</v>
      </c>
    </row>
    <row r="40" spans="1:34" ht="15.75" thickBot="1">
      <c r="A40" s="37" t="s">
        <v>57</v>
      </c>
      <c r="B40" s="38">
        <v>3180</v>
      </c>
      <c r="C40" s="39">
        <v>3180</v>
      </c>
      <c r="D40" s="40">
        <f t="shared" si="0"/>
        <v>0</v>
      </c>
      <c r="E40" s="38">
        <v>2990</v>
      </c>
      <c r="F40" s="39">
        <v>3390</v>
      </c>
      <c r="G40" s="40">
        <f t="shared" si="1"/>
        <v>-400</v>
      </c>
      <c r="H40" s="38">
        <v>3591</v>
      </c>
      <c r="I40" s="39" t="s">
        <v>20</v>
      </c>
      <c r="J40" s="40" t="s">
        <v>20</v>
      </c>
      <c r="K40" s="38">
        <v>2589</v>
      </c>
      <c r="L40" s="39">
        <v>2589</v>
      </c>
      <c r="M40" s="40" t="s">
        <v>20</v>
      </c>
      <c r="N40" s="38">
        <v>2595</v>
      </c>
      <c r="O40" s="39">
        <v>2989</v>
      </c>
      <c r="P40" s="40" t="s">
        <v>20</v>
      </c>
      <c r="Q40" s="38">
        <v>2980</v>
      </c>
      <c r="R40" s="39">
        <v>3380</v>
      </c>
      <c r="S40" s="40" t="s">
        <v>20</v>
      </c>
      <c r="T40" s="38">
        <v>3590</v>
      </c>
      <c r="U40" s="39">
        <v>3590</v>
      </c>
      <c r="V40" s="40" t="s">
        <v>20</v>
      </c>
      <c r="W40" s="38" t="s">
        <v>20</v>
      </c>
      <c r="X40" s="39" t="s">
        <v>20</v>
      </c>
      <c r="Y40" s="40" t="s">
        <v>20</v>
      </c>
      <c r="Z40" s="38" t="s">
        <v>20</v>
      </c>
      <c r="AA40" s="39" t="s">
        <v>20</v>
      </c>
      <c r="AB40" s="40" t="s">
        <v>20</v>
      </c>
      <c r="AC40" s="38">
        <v>3490</v>
      </c>
      <c r="AD40" s="39">
        <v>3390</v>
      </c>
      <c r="AE40" s="40" t="s">
        <v>20</v>
      </c>
      <c r="AF40" s="38" t="s">
        <v>20</v>
      </c>
      <c r="AG40" s="39" t="s">
        <v>20</v>
      </c>
      <c r="AH40" s="40" t="s">
        <v>20</v>
      </c>
    </row>
    <row r="41" spans="1:34" ht="15" thickBot="1">
      <c r="A41" s="37" t="s">
        <v>58</v>
      </c>
      <c r="B41" s="38">
        <v>3590</v>
      </c>
      <c r="C41" s="39">
        <v>3590</v>
      </c>
      <c r="D41" s="40">
        <f t="shared" si="0"/>
        <v>0</v>
      </c>
      <c r="E41" s="38">
        <v>3280</v>
      </c>
      <c r="F41" s="39">
        <v>3990</v>
      </c>
      <c r="G41" s="40">
        <f t="shared" si="1"/>
        <v>-710</v>
      </c>
      <c r="H41" s="38">
        <v>2952</v>
      </c>
      <c r="I41" s="39">
        <v>2952</v>
      </c>
      <c r="J41" s="40">
        <f t="shared" si="2"/>
        <v>0</v>
      </c>
      <c r="K41" s="38">
        <v>1859</v>
      </c>
      <c r="L41" s="39">
        <v>2559</v>
      </c>
      <c r="M41" s="40">
        <f t="shared" si="3"/>
        <v>-700</v>
      </c>
      <c r="N41" s="38">
        <v>2185</v>
      </c>
      <c r="O41" s="39">
        <v>2589</v>
      </c>
      <c r="P41" s="40">
        <f t="shared" si="7"/>
        <v>-404</v>
      </c>
      <c r="Q41" s="38">
        <v>3380</v>
      </c>
      <c r="R41" s="39">
        <v>3890</v>
      </c>
      <c r="S41" s="40">
        <f t="shared" si="4"/>
        <v>-510</v>
      </c>
      <c r="T41" s="38">
        <v>2789</v>
      </c>
      <c r="U41" s="39">
        <v>2567</v>
      </c>
      <c r="V41" s="40">
        <f t="shared" si="8"/>
        <v>222</v>
      </c>
      <c r="W41" s="38">
        <v>2568</v>
      </c>
      <c r="X41" s="39">
        <v>2568</v>
      </c>
      <c r="Y41" s="40">
        <f t="shared" si="5"/>
        <v>0</v>
      </c>
      <c r="Z41" s="38">
        <v>3195</v>
      </c>
      <c r="AA41" s="39">
        <v>3195</v>
      </c>
      <c r="AB41" s="40">
        <f t="shared" si="9"/>
        <v>0</v>
      </c>
      <c r="AC41" s="38">
        <v>3990</v>
      </c>
      <c r="AD41" s="39">
        <v>3990</v>
      </c>
      <c r="AE41" s="40">
        <f t="shared" si="6"/>
        <v>0</v>
      </c>
      <c r="AF41" s="38">
        <v>2189</v>
      </c>
      <c r="AG41" s="39">
        <v>4690</v>
      </c>
      <c r="AH41" s="40">
        <f>AF41-AG41</f>
        <v>-2501</v>
      </c>
    </row>
    <row r="42" spans="1:34" ht="14.25">
      <c r="A42" s="37" t="s">
        <v>59</v>
      </c>
      <c r="B42" s="38">
        <v>3980</v>
      </c>
      <c r="C42" s="39">
        <v>3980</v>
      </c>
      <c r="D42" s="40">
        <f t="shared" si="0"/>
        <v>0</v>
      </c>
      <c r="E42" s="38">
        <v>3980</v>
      </c>
      <c r="F42" s="39">
        <v>3980</v>
      </c>
      <c r="G42" s="40">
        <f t="shared" si="1"/>
        <v>0</v>
      </c>
      <c r="H42" s="38">
        <v>4221</v>
      </c>
      <c r="I42" s="39">
        <v>4220</v>
      </c>
      <c r="J42" s="40">
        <f t="shared" si="2"/>
        <v>1</v>
      </c>
      <c r="K42" s="38">
        <v>2239</v>
      </c>
      <c r="L42" s="39">
        <v>3259</v>
      </c>
      <c r="M42" s="40">
        <f t="shared" si="3"/>
        <v>-1020</v>
      </c>
      <c r="N42" s="38">
        <v>2289</v>
      </c>
      <c r="O42" s="39">
        <v>3589</v>
      </c>
      <c r="P42" s="40">
        <f t="shared" si="7"/>
        <v>-1300</v>
      </c>
      <c r="Q42" s="38">
        <v>3880</v>
      </c>
      <c r="R42" s="39">
        <v>3690</v>
      </c>
      <c r="S42" s="40">
        <f t="shared" si="4"/>
        <v>190</v>
      </c>
      <c r="T42" s="38" t="s">
        <v>20</v>
      </c>
      <c r="U42" s="39">
        <v>3288</v>
      </c>
      <c r="V42" s="40" t="s">
        <v>20</v>
      </c>
      <c r="W42" s="38">
        <v>2208</v>
      </c>
      <c r="X42" s="39">
        <v>3289</v>
      </c>
      <c r="Y42" s="40">
        <f t="shared" si="5"/>
        <v>-1081</v>
      </c>
      <c r="Z42" s="38">
        <v>3695</v>
      </c>
      <c r="AA42" s="39">
        <v>3695</v>
      </c>
      <c r="AB42" s="40">
        <f t="shared" si="9"/>
        <v>0</v>
      </c>
      <c r="AC42" s="38">
        <v>3980</v>
      </c>
      <c r="AD42" s="39">
        <v>3990</v>
      </c>
      <c r="AE42" s="40">
        <f t="shared" si="6"/>
        <v>-10</v>
      </c>
      <c r="AF42" s="38">
        <v>4690</v>
      </c>
      <c r="AG42" s="39">
        <v>3875</v>
      </c>
      <c r="AH42" s="40">
        <f>AF42-AG42</f>
        <v>815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sigurdur</dc:creator>
  <cp:keywords/>
  <dc:description/>
  <cp:lastModifiedBy>sigurdur</cp:lastModifiedBy>
  <cp:lastPrinted>2003-12-11T13:25:33Z</cp:lastPrinted>
  <dcterms:created xsi:type="dcterms:W3CDTF">2003-12-11T13:10:57Z</dcterms:created>
  <dcterms:modified xsi:type="dcterms:W3CDTF">2003-12-11T13:29:01Z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1537549813</vt:i4>
  </property>
  <property fmtid="{D5CDD505-2E9C-101B-9397-08002B2CF9AE}" pid="3" name="_EmailSubject">
    <vt:lpwstr>könnun_jolabækur</vt:lpwstr>
  </property>
  <property fmtid="{D5CDD505-2E9C-101B-9397-08002B2CF9AE}" pid="4" name="_AuthorEmail">
    <vt:lpwstr>sigurdur@asi.is</vt:lpwstr>
  </property>
  <property fmtid="{D5CDD505-2E9C-101B-9397-08002B2CF9AE}" pid="5" name="_AuthorEmailDisplayName">
    <vt:lpwstr>Sigurður Víðisson</vt:lpwstr>
  </property>
</Properties>
</file>