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Flutningur og dreifing" sheetId="6" r:id="rId1"/>
  </sheets>
  <calcPr calcId="124519"/>
</workbook>
</file>

<file path=xl/calcChain.xml><?xml version="1.0" encoding="utf-8"?>
<calcChain xmlns="http://schemas.openxmlformats.org/spreadsheetml/2006/main">
  <c r="S17" i="6"/>
  <c r="K17"/>
  <c r="L17" s="1"/>
  <c r="I17"/>
  <c r="S16"/>
  <c r="O16"/>
  <c r="M16"/>
  <c r="L16"/>
  <c r="N16" s="1"/>
  <c r="S14"/>
  <c r="K14"/>
  <c r="L14" s="1"/>
  <c r="I14"/>
  <c r="S13"/>
  <c r="K13"/>
  <c r="L13" s="1"/>
  <c r="N14" l="1"/>
  <c r="Q14" s="1"/>
  <c r="O14"/>
  <c r="R14" s="1"/>
  <c r="M14"/>
  <c r="P14" s="1"/>
  <c r="Q16"/>
  <c r="O18"/>
  <c r="R18" s="1"/>
  <c r="N13"/>
  <c r="O13"/>
  <c r="M13"/>
  <c r="N17"/>
  <c r="Q17" s="1"/>
  <c r="O17"/>
  <c r="R17" s="1"/>
  <c r="M17"/>
  <c r="P17" s="1"/>
  <c r="P16"/>
  <c r="R16"/>
  <c r="M15" l="1"/>
  <c r="P15" s="1"/>
  <c r="P13"/>
  <c r="N15"/>
  <c r="Q15" s="1"/>
  <c r="Q13"/>
  <c r="M18"/>
  <c r="P18" s="1"/>
  <c r="O15"/>
  <c r="R15" s="1"/>
  <c r="R13"/>
  <c r="N18"/>
  <c r="Q18" s="1"/>
</calcChain>
</file>

<file path=xl/sharedStrings.xml><?xml version="1.0" encoding="utf-8"?>
<sst xmlns="http://schemas.openxmlformats.org/spreadsheetml/2006/main" count="65" uniqueCount="30">
  <si>
    <t>2010 - júní</t>
  </si>
  <si>
    <t>2008 - ágúst</t>
  </si>
  <si>
    <t>Dreifikerfi dreifing</t>
  </si>
  <si>
    <t>Landsnet flutningur</t>
  </si>
  <si>
    <t>Samtals án vsk</t>
  </si>
  <si>
    <t>Samtals með vsk</t>
  </si>
  <si>
    <t>2000 kWst/ári</t>
  </si>
  <si>
    <t>4000 kWst/ári</t>
  </si>
  <si>
    <t>6000 kWst/ári</t>
  </si>
  <si>
    <t>Fast gjald kr. / dag</t>
  </si>
  <si>
    <t>Samtals</t>
  </si>
  <si>
    <t>*</t>
  </si>
  <si>
    <t>6,66-0,77(niðurgr.) *</t>
  </si>
  <si>
    <t>6,41-0,55(niðurgr.) *</t>
  </si>
  <si>
    <t>6,01-0,52(niðurgr.) *</t>
  </si>
  <si>
    <r>
      <t>Orkuveita Reykjavíkur -</t>
    </r>
    <r>
      <rPr>
        <sz val="11"/>
        <rFont val="Arial"/>
        <family val="2"/>
      </rPr>
      <t xml:space="preserve"> Orkugjald kr./kWh</t>
    </r>
  </si>
  <si>
    <r>
      <t xml:space="preserve">Orkubú Vestfjarða þéttbýli - </t>
    </r>
    <r>
      <rPr>
        <sz val="11"/>
        <rFont val="Arial"/>
        <family val="2"/>
      </rPr>
      <t>Orkugjald kr/kWh</t>
    </r>
  </si>
  <si>
    <r>
      <t>Orkubú Vestfjarða dreifbýli -</t>
    </r>
    <r>
      <rPr>
        <sz val="11"/>
        <rFont val="Arial"/>
        <family val="2"/>
      </rPr>
      <t xml:space="preserve"> Orkugjald kr/kWh</t>
    </r>
  </si>
  <si>
    <r>
      <t xml:space="preserve">Rafveita Reyðarfjarðar - </t>
    </r>
    <r>
      <rPr>
        <sz val="11"/>
        <rFont val="Arial"/>
        <family val="2"/>
      </rPr>
      <t>Orkugjald kr./kWh</t>
    </r>
  </si>
  <si>
    <t>Raforkukostnaður  - flutningur og dreifing</t>
  </si>
  <si>
    <t>Samtals m. vsk</t>
  </si>
  <si>
    <t>1/ Rarik hefur tekið yfir sölustarfsemi Orkuveitu Húsavíkur</t>
  </si>
  <si>
    <r>
      <t xml:space="preserve">RARIK dreifbýli 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- </t>
    </r>
    <r>
      <rPr>
        <sz val="11"/>
        <rFont val="Arial"/>
        <family val="2"/>
      </rPr>
      <t>Orkugjald kr./kWh</t>
    </r>
  </si>
  <si>
    <r>
      <t>RARIK þéttbýli</t>
    </r>
    <r>
      <rPr>
        <b/>
        <vertAlign val="superscript"/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1"/>
        <rFont val="Arial"/>
        <family val="2"/>
      </rPr>
      <t>Orkugjald kr./kWh</t>
    </r>
  </si>
  <si>
    <r>
      <t xml:space="preserve">Orkuveita Húsavíkur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/ Rarik - </t>
    </r>
    <r>
      <rPr>
        <sz val="11"/>
        <rFont val="Arial"/>
        <family val="2"/>
      </rPr>
      <t>Orkugjald kr./kWh</t>
    </r>
  </si>
  <si>
    <r>
      <t>Hitaveita Suðurnesja</t>
    </r>
    <r>
      <rPr>
        <b/>
        <sz val="12"/>
        <rFont val="Arial"/>
        <family val="2"/>
      </rPr>
      <t xml:space="preserve"> - </t>
    </r>
    <r>
      <rPr>
        <sz val="11"/>
        <rFont val="Arial"/>
        <family val="2"/>
      </rPr>
      <t xml:space="preserve">Orkugjald kr./kWh </t>
    </r>
  </si>
  <si>
    <r>
      <t>Norðurorka</t>
    </r>
    <r>
      <rPr>
        <b/>
        <sz val="12"/>
        <rFont val="Arial"/>
        <family val="2"/>
      </rPr>
      <t xml:space="preserve"> - </t>
    </r>
    <r>
      <rPr>
        <sz val="11"/>
        <rFont val="Arial"/>
        <family val="2"/>
      </rPr>
      <t>Orkugjald kr./kWh</t>
    </r>
  </si>
  <si>
    <t xml:space="preserve">Breyting frá ág 08 - jún 10 </t>
  </si>
  <si>
    <t>Breyting sundurliðuð án skatta</t>
  </si>
  <si>
    <t>6,66-0,88(niðurgr.) *</t>
  </si>
</sst>
</file>

<file path=xl/styles.xml><?xml version="1.0" encoding="utf-8"?>
<styleSheet xmlns="http://schemas.openxmlformats.org/spreadsheetml/2006/main">
  <numFmts count="3">
    <numFmt numFmtId="164" formatCode="#,##0\ _k_r_."/>
    <numFmt numFmtId="165" formatCode="0.0%"/>
    <numFmt numFmtId="166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Fill="1" applyBorder="1"/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/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22" xfId="0" applyFont="1" applyFill="1" applyBorder="1"/>
    <xf numFmtId="0" fontId="5" fillId="0" borderId="13" xfId="0" applyFont="1" applyFill="1" applyBorder="1"/>
    <xf numFmtId="0" fontId="3" fillId="0" borderId="31" xfId="0" applyFont="1" applyFill="1" applyBorder="1"/>
    <xf numFmtId="0" fontId="5" fillId="0" borderId="33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164" fontId="3" fillId="4" borderId="32" xfId="0" applyNumberFormat="1" applyFont="1" applyFill="1" applyBorder="1" applyAlignment="1">
      <alignment horizontal="center"/>
    </xf>
    <xf numFmtId="164" fontId="3" fillId="4" borderId="33" xfId="0" applyNumberFormat="1" applyFont="1" applyFill="1" applyBorder="1" applyAlignment="1">
      <alignment horizontal="center"/>
    </xf>
    <xf numFmtId="164" fontId="3" fillId="4" borderId="35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64" fontId="3" fillId="4" borderId="34" xfId="0" applyNumberFormat="1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65" fontId="3" fillId="2" borderId="33" xfId="0" applyNumberFormat="1" applyFont="1" applyFill="1" applyBorder="1" applyAlignment="1">
      <alignment horizontal="center"/>
    </xf>
    <xf numFmtId="165" fontId="3" fillId="2" borderId="35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5" fillId="0" borderId="22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164" fontId="3" fillId="4" borderId="43" xfId="0" applyNumberFormat="1" applyFont="1" applyFill="1" applyBorder="1" applyAlignment="1">
      <alignment horizontal="center"/>
    </xf>
    <xf numFmtId="164" fontId="3" fillId="4" borderId="37" xfId="0" applyNumberFormat="1" applyFont="1" applyFill="1" applyBorder="1" applyAlignment="1">
      <alignment horizontal="center"/>
    </xf>
    <xf numFmtId="164" fontId="3" fillId="4" borderId="42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6" fontId="5" fillId="0" borderId="23" xfId="0" applyNumberFormat="1" applyFont="1" applyFill="1" applyBorder="1" applyAlignment="1">
      <alignment horizontal="center"/>
    </xf>
    <xf numFmtId="166" fontId="5" fillId="0" borderId="32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4" fontId="8" fillId="4" borderId="23" xfId="0" applyNumberFormat="1" applyFont="1" applyFill="1" applyBorder="1" applyAlignment="1">
      <alignment horizontal="center"/>
    </xf>
    <xf numFmtId="164" fontId="8" fillId="4" borderId="24" xfId="0" applyNumberFormat="1" applyFont="1" applyFill="1" applyBorder="1" applyAlignment="1">
      <alignment horizontal="center"/>
    </xf>
    <xf numFmtId="164" fontId="8" fillId="4" borderId="26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165" fontId="8" fillId="2" borderId="17" xfId="0" applyNumberFormat="1" applyFont="1" applyFill="1" applyBorder="1" applyAlignment="1">
      <alignment horizontal="center"/>
    </xf>
    <xf numFmtId="165" fontId="8" fillId="2" borderId="18" xfId="0" applyNumberFormat="1" applyFont="1" applyFill="1" applyBorder="1" applyAlignment="1">
      <alignment horizontal="center"/>
    </xf>
    <xf numFmtId="165" fontId="8" fillId="2" borderId="23" xfId="0" applyNumberFormat="1" applyFont="1" applyFill="1" applyBorder="1" applyAlignment="1">
      <alignment horizontal="center"/>
    </xf>
    <xf numFmtId="165" fontId="8" fillId="2" borderId="24" xfId="0" applyNumberFormat="1" applyFont="1" applyFill="1" applyBorder="1" applyAlignment="1">
      <alignment horizontal="center"/>
    </xf>
    <xf numFmtId="165" fontId="8" fillId="2" borderId="26" xfId="0" applyNumberFormat="1" applyFont="1" applyFill="1" applyBorder="1" applyAlignment="1">
      <alignment horizontal="center"/>
    </xf>
    <xf numFmtId="0" fontId="8" fillId="0" borderId="26" xfId="0" applyFont="1" applyBorder="1"/>
    <xf numFmtId="2" fontId="8" fillId="3" borderId="15" xfId="0" applyNumberFormat="1" applyFont="1" applyFill="1" applyBorder="1" applyAlignment="1">
      <alignment horizontal="center"/>
    </xf>
    <xf numFmtId="164" fontId="8" fillId="4" borderId="14" xfId="0" applyNumberFormat="1" applyFont="1" applyFill="1" applyBorder="1" applyAlignment="1">
      <alignment horizontal="center"/>
    </xf>
    <xf numFmtId="164" fontId="8" fillId="4" borderId="15" xfId="0" applyNumberFormat="1" applyFont="1" applyFill="1" applyBorder="1" applyAlignment="1">
      <alignment horizontal="center"/>
    </xf>
    <xf numFmtId="164" fontId="8" fillId="4" borderId="38" xfId="0" applyNumberFormat="1" applyFont="1" applyFill="1" applyBorder="1" applyAlignment="1">
      <alignment horizontal="center"/>
    </xf>
    <xf numFmtId="0" fontId="8" fillId="0" borderId="42" xfId="0" applyFont="1" applyBorder="1"/>
    <xf numFmtId="2" fontId="8" fillId="3" borderId="24" xfId="0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164" fontId="8" fillId="4" borderId="16" xfId="0" applyNumberFormat="1" applyFont="1" applyFill="1" applyBorder="1" applyAlignment="1">
      <alignment horizontal="center"/>
    </xf>
    <xf numFmtId="164" fontId="8" fillId="4" borderId="17" xfId="0" applyNumberFormat="1" applyFont="1" applyFill="1" applyBorder="1" applyAlignment="1">
      <alignment horizontal="center"/>
    </xf>
    <xf numFmtId="164" fontId="8" fillId="4" borderId="18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0" borderId="35" xfId="0" applyFont="1" applyBorder="1"/>
    <xf numFmtId="0" fontId="8" fillId="4" borderId="16" xfId="0" applyFont="1" applyFill="1" applyBorder="1"/>
    <xf numFmtId="0" fontId="8" fillId="4" borderId="17" xfId="0" applyFont="1" applyFill="1" applyBorder="1"/>
    <xf numFmtId="0" fontId="8" fillId="4" borderId="18" xfId="0" applyFont="1" applyFill="1" applyBorder="1"/>
    <xf numFmtId="0" fontId="8" fillId="4" borderId="20" xfId="0" applyFont="1" applyFill="1" applyBorder="1"/>
    <xf numFmtId="0" fontId="8" fillId="2" borderId="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6" fontId="8" fillId="0" borderId="23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166" fontId="8" fillId="0" borderId="14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0" borderId="31" xfId="0" applyFont="1" applyBorder="1"/>
    <xf numFmtId="166" fontId="8" fillId="0" borderId="31" xfId="0" applyNumberFormat="1" applyFont="1" applyBorder="1"/>
    <xf numFmtId="0" fontId="8" fillId="0" borderId="40" xfId="0" applyFont="1" applyBorder="1"/>
    <xf numFmtId="0" fontId="8" fillId="0" borderId="41" xfId="0" applyFont="1" applyBorder="1"/>
    <xf numFmtId="0" fontId="5" fillId="5" borderId="33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2" xfId="0" applyFont="1" applyBorder="1"/>
    <xf numFmtId="0" fontId="4" fillId="0" borderId="12" xfId="0" applyFont="1" applyFill="1" applyBorder="1" applyAlignment="1">
      <alignment wrapText="1"/>
    </xf>
    <xf numFmtId="0" fontId="8" fillId="0" borderId="29" xfId="0" applyFont="1" applyBorder="1"/>
    <xf numFmtId="0" fontId="8" fillId="0" borderId="30" xfId="0" applyFont="1" applyBorder="1"/>
    <xf numFmtId="10" fontId="8" fillId="0" borderId="16" xfId="0" applyNumberFormat="1" applyFont="1" applyBorder="1" applyAlignment="1">
      <alignment horizontal="center"/>
    </xf>
    <xf numFmtId="10" fontId="8" fillId="0" borderId="44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165" fontId="8" fillId="0" borderId="43" xfId="1" applyNumberFormat="1" applyFont="1" applyBorder="1" applyAlignment="1">
      <alignment horizontal="center"/>
    </xf>
    <xf numFmtId="165" fontId="8" fillId="0" borderId="45" xfId="1" applyNumberFormat="1" applyFont="1" applyBorder="1" applyAlignment="1">
      <alignment horizontal="center"/>
    </xf>
    <xf numFmtId="0" fontId="8" fillId="0" borderId="43" xfId="0" applyFont="1" applyBorder="1"/>
    <xf numFmtId="165" fontId="8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0" fontId="8" fillId="0" borderId="39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165" fontId="8" fillId="0" borderId="16" xfId="0" applyNumberFormat="1" applyFont="1" applyBorder="1" applyAlignment="1">
      <alignment horizontal="left" indent="4"/>
    </xf>
    <xf numFmtId="0" fontId="8" fillId="0" borderId="18" xfId="0" applyFont="1" applyBorder="1" applyAlignment="1">
      <alignment horizontal="left" indent="4"/>
    </xf>
    <xf numFmtId="0" fontId="0" fillId="3" borderId="24" xfId="0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0" fontId="8" fillId="0" borderId="24" xfId="0" applyFont="1" applyBorder="1"/>
    <xf numFmtId="0" fontId="8" fillId="0" borderId="3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workbookViewId="0">
      <selection activeCell="I8" sqref="I8"/>
    </sheetView>
  </sheetViews>
  <sheetFormatPr defaultRowHeight="15"/>
  <cols>
    <col min="1" max="1" width="48" bestFit="1" customWidth="1"/>
    <col min="6" max="8" width="9.7109375" customWidth="1"/>
    <col min="13" max="15" width="9.7109375" customWidth="1"/>
    <col min="20" max="20" width="11.85546875" customWidth="1"/>
  </cols>
  <sheetData>
    <row r="1" spans="1:20" ht="34.5" customHeight="1" thickBot="1">
      <c r="A1" s="1"/>
      <c r="B1" s="110" t="s">
        <v>0</v>
      </c>
      <c r="C1" s="111"/>
      <c r="D1" s="111"/>
      <c r="E1" s="111"/>
      <c r="F1" s="112"/>
      <c r="G1" s="112"/>
      <c r="H1" s="113"/>
      <c r="I1" s="110" t="s">
        <v>1</v>
      </c>
      <c r="J1" s="111"/>
      <c r="K1" s="111"/>
      <c r="L1" s="111"/>
      <c r="M1" s="111"/>
      <c r="N1" s="111"/>
      <c r="O1" s="2"/>
      <c r="P1" s="114" t="s">
        <v>27</v>
      </c>
      <c r="Q1" s="115"/>
      <c r="R1" s="116"/>
      <c r="S1" s="117" t="s">
        <v>28</v>
      </c>
      <c r="T1" s="118"/>
    </row>
    <row r="2" spans="1:20" ht="28.5" customHeight="1" thickBot="1">
      <c r="A2" s="1" t="s">
        <v>19</v>
      </c>
      <c r="B2" s="4" t="s">
        <v>2</v>
      </c>
      <c r="C2" s="5" t="s">
        <v>3</v>
      </c>
      <c r="D2" s="6" t="s">
        <v>4</v>
      </c>
      <c r="E2" s="5" t="s">
        <v>20</v>
      </c>
      <c r="F2" s="7" t="s">
        <v>6</v>
      </c>
      <c r="G2" s="8" t="s">
        <v>7</v>
      </c>
      <c r="H2" s="9" t="s">
        <v>8</v>
      </c>
      <c r="I2" s="4" t="s">
        <v>2</v>
      </c>
      <c r="J2" s="5" t="s">
        <v>3</v>
      </c>
      <c r="K2" s="6" t="s">
        <v>4</v>
      </c>
      <c r="L2" s="5" t="s">
        <v>5</v>
      </c>
      <c r="M2" s="7" t="s">
        <v>6</v>
      </c>
      <c r="N2" s="8" t="s">
        <v>7</v>
      </c>
      <c r="O2" s="8" t="s">
        <v>8</v>
      </c>
      <c r="P2" s="10" t="s">
        <v>6</v>
      </c>
      <c r="Q2" s="10" t="s">
        <v>7</v>
      </c>
      <c r="R2" s="11" t="s">
        <v>8</v>
      </c>
      <c r="S2" s="4" t="s">
        <v>2</v>
      </c>
      <c r="T2" s="99" t="s">
        <v>3</v>
      </c>
    </row>
    <row r="3" spans="1:20" ht="15.75" thickBot="1">
      <c r="A3" s="3"/>
      <c r="B3" s="12"/>
      <c r="C3" s="13"/>
      <c r="D3" s="14"/>
      <c r="E3" s="12"/>
      <c r="F3" s="74"/>
      <c r="G3" s="75"/>
      <c r="H3" s="76"/>
      <c r="I3" s="15"/>
      <c r="J3" s="13"/>
      <c r="K3" s="14"/>
      <c r="L3" s="12"/>
      <c r="M3" s="74"/>
      <c r="N3" s="75"/>
      <c r="O3" s="77"/>
      <c r="P3" s="78"/>
      <c r="Q3" s="79"/>
      <c r="R3" s="80"/>
      <c r="S3" s="100"/>
      <c r="T3" s="101"/>
    </row>
    <row r="4" spans="1:20" ht="15.75">
      <c r="A4" s="16" t="s">
        <v>15</v>
      </c>
      <c r="B4" s="81">
        <v>2.52</v>
      </c>
      <c r="C4" s="49">
        <v>1.27</v>
      </c>
      <c r="D4" s="50">
        <v>3.79</v>
      </c>
      <c r="E4" s="82">
        <v>4.7564500000000001</v>
      </c>
      <c r="F4" s="51">
        <v>9512.9</v>
      </c>
      <c r="G4" s="52">
        <v>19025.8</v>
      </c>
      <c r="H4" s="53">
        <v>28538.7</v>
      </c>
      <c r="I4" s="83">
        <v>2.52</v>
      </c>
      <c r="J4" s="49">
        <v>1.18</v>
      </c>
      <c r="K4" s="50">
        <v>3.7</v>
      </c>
      <c r="L4" s="82">
        <v>4.6065000000000005</v>
      </c>
      <c r="M4" s="51">
        <v>9213.0000000000018</v>
      </c>
      <c r="N4" s="52">
        <v>18426.000000000004</v>
      </c>
      <c r="O4" s="54">
        <v>27639.000000000004</v>
      </c>
      <c r="P4" s="55">
        <v>3.2551828937370859E-2</v>
      </c>
      <c r="Q4" s="56">
        <v>3.2551828937370859E-2</v>
      </c>
      <c r="R4" s="57">
        <v>3.2551828937370998E-2</v>
      </c>
      <c r="S4" s="102">
        <v>0</v>
      </c>
      <c r="T4" s="103">
        <v>7.627118644067804E-2</v>
      </c>
    </row>
    <row r="5" spans="1:20">
      <c r="A5" s="17" t="s">
        <v>9</v>
      </c>
      <c r="B5" s="81">
        <v>19.579999999999998</v>
      </c>
      <c r="C5" s="49"/>
      <c r="D5" s="50">
        <v>19.579999999999998</v>
      </c>
      <c r="E5" s="82">
        <v>24.572899999999997</v>
      </c>
      <c r="F5" s="51">
        <v>8846.2439999999988</v>
      </c>
      <c r="G5" s="52">
        <v>8846.2439999999988</v>
      </c>
      <c r="H5" s="53">
        <v>8846.2439999999988</v>
      </c>
      <c r="I5" s="83">
        <v>19.579999999999998</v>
      </c>
      <c r="J5" s="49"/>
      <c r="K5" s="50">
        <v>19.579999999999998</v>
      </c>
      <c r="L5" s="82">
        <v>24.377099999999999</v>
      </c>
      <c r="M5" s="51">
        <v>8775.7559999999994</v>
      </c>
      <c r="N5" s="52">
        <v>8775.7559999999994</v>
      </c>
      <c r="O5" s="54">
        <v>8775.7559999999994</v>
      </c>
      <c r="P5" s="58">
        <v>8.0321285140561548E-3</v>
      </c>
      <c r="Q5" s="59">
        <v>8.0321285140561548E-3</v>
      </c>
      <c r="R5" s="60">
        <v>8.0321285140561548E-3</v>
      </c>
      <c r="S5" s="104">
        <v>0</v>
      </c>
      <c r="T5" s="61"/>
    </row>
    <row r="6" spans="1:20" ht="15.75" thickBot="1">
      <c r="A6" s="18" t="s">
        <v>10</v>
      </c>
      <c r="B6" s="32"/>
      <c r="C6" s="19"/>
      <c r="D6" s="20"/>
      <c r="E6" s="48"/>
      <c r="F6" s="21">
        <v>18359.144</v>
      </c>
      <c r="G6" s="22">
        <v>27872.043999999998</v>
      </c>
      <c r="H6" s="23">
        <v>37384.944000000003</v>
      </c>
      <c r="I6" s="84"/>
      <c r="J6" s="24"/>
      <c r="K6" s="20"/>
      <c r="L6" s="48"/>
      <c r="M6" s="21">
        <v>17988.756000000001</v>
      </c>
      <c r="N6" s="22">
        <v>27201.756000000001</v>
      </c>
      <c r="O6" s="25">
        <v>36414.756000000001</v>
      </c>
      <c r="P6" s="26">
        <v>2.058997298089979E-2</v>
      </c>
      <c r="Q6" s="27">
        <v>2.4641350359881062E-2</v>
      </c>
      <c r="R6" s="28">
        <v>2.6642715936363869E-2</v>
      </c>
      <c r="S6" s="105"/>
      <c r="T6" s="106"/>
    </row>
    <row r="7" spans="1:20" ht="15.75">
      <c r="A7" s="29" t="s">
        <v>26</v>
      </c>
      <c r="B7" s="85">
        <v>4.1500000000000004</v>
      </c>
      <c r="C7" s="86" t="s">
        <v>11</v>
      </c>
      <c r="D7" s="62">
        <v>4.1500000000000004</v>
      </c>
      <c r="E7" s="87">
        <v>5.2082499999999996</v>
      </c>
      <c r="F7" s="63">
        <v>10416.5</v>
      </c>
      <c r="G7" s="64">
        <v>20833</v>
      </c>
      <c r="H7" s="65">
        <v>31249.499999999996</v>
      </c>
      <c r="I7" s="88">
        <v>3.4</v>
      </c>
      <c r="J7" s="89" t="s">
        <v>11</v>
      </c>
      <c r="K7" s="90">
        <v>3.4</v>
      </c>
      <c r="L7" s="87">
        <v>4.2330000000000005</v>
      </c>
      <c r="M7" s="51">
        <v>8466.0000000000018</v>
      </c>
      <c r="N7" s="52">
        <v>16932.000000000004</v>
      </c>
      <c r="O7" s="54">
        <v>25398.000000000004</v>
      </c>
      <c r="P7" s="55">
        <v>0.23039215686274483</v>
      </c>
      <c r="Q7" s="56">
        <v>0.23039215686274483</v>
      </c>
      <c r="R7" s="57">
        <v>0.23039215686274478</v>
      </c>
      <c r="S7" s="119">
        <v>0.22058823529411778</v>
      </c>
      <c r="T7" s="120"/>
    </row>
    <row r="8" spans="1:20">
      <c r="A8" s="30" t="s">
        <v>9</v>
      </c>
      <c r="B8" s="81">
        <v>27.23</v>
      </c>
      <c r="C8" s="49"/>
      <c r="D8" s="62">
        <v>27.23</v>
      </c>
      <c r="E8" s="82">
        <v>34.173649999999995</v>
      </c>
      <c r="F8" s="51">
        <v>12302.513999999997</v>
      </c>
      <c r="G8" s="52">
        <v>12302.513999999997</v>
      </c>
      <c r="H8" s="53">
        <v>12302.513999999997</v>
      </c>
      <c r="I8" s="83">
        <v>22.33</v>
      </c>
      <c r="J8" s="49"/>
      <c r="K8" s="50">
        <v>22.33</v>
      </c>
      <c r="L8" s="82">
        <v>27.800850000000001</v>
      </c>
      <c r="M8" s="51">
        <v>10008.306</v>
      </c>
      <c r="N8" s="52">
        <v>10008.306</v>
      </c>
      <c r="O8" s="54">
        <v>10008.306</v>
      </c>
      <c r="P8" s="58">
        <v>0.22923040122873908</v>
      </c>
      <c r="Q8" s="59">
        <v>0.22923040122873908</v>
      </c>
      <c r="R8" s="60">
        <v>0.22923040122873908</v>
      </c>
      <c r="S8" s="104">
        <v>0.21943573667711611</v>
      </c>
      <c r="T8" s="61"/>
    </row>
    <row r="9" spans="1:20" ht="15.75" thickBot="1">
      <c r="A9" s="18" t="s">
        <v>10</v>
      </c>
      <c r="B9" s="91"/>
      <c r="C9" s="32"/>
      <c r="D9" s="20"/>
      <c r="E9" s="92"/>
      <c r="F9" s="21">
        <v>22719.013999999996</v>
      </c>
      <c r="G9" s="22">
        <v>33135.513999999996</v>
      </c>
      <c r="H9" s="23">
        <v>43552.013999999996</v>
      </c>
      <c r="I9" s="93"/>
      <c r="J9" s="19"/>
      <c r="K9" s="20"/>
      <c r="L9" s="92"/>
      <c r="M9" s="21">
        <v>18474.306000000004</v>
      </c>
      <c r="N9" s="22">
        <v>26940.306000000004</v>
      </c>
      <c r="O9" s="25">
        <v>35406.306000000004</v>
      </c>
      <c r="P9" s="26">
        <v>0.22976278513520293</v>
      </c>
      <c r="Q9" s="27">
        <v>0.22996056540708892</v>
      </c>
      <c r="R9" s="28">
        <v>0.2300637632177723</v>
      </c>
      <c r="S9" s="105"/>
      <c r="T9" s="106"/>
    </row>
    <row r="10" spans="1:20" ht="15.75" customHeight="1">
      <c r="A10" s="36" t="s">
        <v>25</v>
      </c>
      <c r="B10" s="12">
        <v>2.94</v>
      </c>
      <c r="C10" s="13">
        <v>1.38</v>
      </c>
      <c r="D10" s="62">
        <v>4.32</v>
      </c>
      <c r="E10" s="46">
        <v>5.4215999999999998</v>
      </c>
      <c r="F10" s="63">
        <v>10843.199999999999</v>
      </c>
      <c r="G10" s="64">
        <v>21686.399999999998</v>
      </c>
      <c r="H10" s="65">
        <v>32529.599999999999</v>
      </c>
      <c r="I10" s="15">
        <v>2.2200000000000002</v>
      </c>
      <c r="J10" s="13">
        <v>1.32</v>
      </c>
      <c r="K10" s="50">
        <v>3.54</v>
      </c>
      <c r="L10" s="46">
        <v>4.4073000000000002</v>
      </c>
      <c r="M10" s="51">
        <v>8814.6</v>
      </c>
      <c r="N10" s="52">
        <v>17629.2</v>
      </c>
      <c r="O10" s="54">
        <v>26443.800000000003</v>
      </c>
      <c r="P10" s="55">
        <v>0.23014090259342437</v>
      </c>
      <c r="Q10" s="56">
        <v>0.23014090259342437</v>
      </c>
      <c r="R10" s="57">
        <v>0.23014090259342435</v>
      </c>
      <c r="S10" s="102">
        <v>0.32432432432432418</v>
      </c>
      <c r="T10" s="103">
        <v>4.5454545454545324E-2</v>
      </c>
    </row>
    <row r="11" spans="1:20" ht="15.75" customHeight="1">
      <c r="A11" s="30" t="s">
        <v>9</v>
      </c>
      <c r="B11" s="33">
        <v>27.28</v>
      </c>
      <c r="C11" s="31"/>
      <c r="D11" s="34">
        <v>27.28</v>
      </c>
      <c r="E11" s="47">
        <v>34.236399999999996</v>
      </c>
      <c r="F11" s="51">
        <v>12325.103999999999</v>
      </c>
      <c r="G11" s="52">
        <v>12325.103999999999</v>
      </c>
      <c r="H11" s="53">
        <v>12325.103999999999</v>
      </c>
      <c r="I11" s="35">
        <v>21.47</v>
      </c>
      <c r="J11" s="31"/>
      <c r="K11" s="50">
        <v>21.47</v>
      </c>
      <c r="L11" s="47">
        <v>26.730150000000002</v>
      </c>
      <c r="M11" s="51">
        <v>9622.8540000000012</v>
      </c>
      <c r="N11" s="52">
        <v>9622.8540000000012</v>
      </c>
      <c r="O11" s="54">
        <v>9622.8540000000012</v>
      </c>
      <c r="P11" s="58">
        <v>0.28081585774864692</v>
      </c>
      <c r="Q11" s="59">
        <v>0.28081585774864692</v>
      </c>
      <c r="R11" s="60">
        <v>0.28081585774864692</v>
      </c>
      <c r="S11" s="104">
        <v>0.27061015370284131</v>
      </c>
      <c r="T11" s="61"/>
    </row>
    <row r="12" spans="1:20" ht="15.75" customHeight="1" thickBot="1">
      <c r="A12" s="18" t="s">
        <v>10</v>
      </c>
      <c r="B12" s="32"/>
      <c r="C12" s="94"/>
      <c r="D12" s="20"/>
      <c r="E12" s="48"/>
      <c r="F12" s="21">
        <v>23168.303999999996</v>
      </c>
      <c r="G12" s="22">
        <v>34011.504000000001</v>
      </c>
      <c r="H12" s="23">
        <v>44854.703999999998</v>
      </c>
      <c r="I12" s="37"/>
      <c r="J12" s="95"/>
      <c r="K12" s="20"/>
      <c r="L12" s="48"/>
      <c r="M12" s="21">
        <v>18437.454000000002</v>
      </c>
      <c r="N12" s="22">
        <v>27252.054000000004</v>
      </c>
      <c r="O12" s="25">
        <v>36066.654000000002</v>
      </c>
      <c r="P12" s="26">
        <v>0.25658911474436735</v>
      </c>
      <c r="Q12" s="27">
        <v>0.2480345151231535</v>
      </c>
      <c r="R12" s="28">
        <v>0.24366136099012664</v>
      </c>
      <c r="S12" s="107"/>
      <c r="T12" s="66"/>
    </row>
    <row r="13" spans="1:20" ht="15.75" customHeight="1">
      <c r="A13" s="36" t="s">
        <v>16</v>
      </c>
      <c r="B13" s="12">
        <v>4.0199999999999996</v>
      </c>
      <c r="C13" s="13" t="s">
        <v>11</v>
      </c>
      <c r="D13" s="14">
        <v>4.0199999999999996</v>
      </c>
      <c r="E13" s="46">
        <v>5.0450999999999988</v>
      </c>
      <c r="F13" s="63">
        <v>10090.199999999997</v>
      </c>
      <c r="G13" s="64">
        <v>20180.399999999994</v>
      </c>
      <c r="H13" s="65">
        <v>30270.599999999991</v>
      </c>
      <c r="I13" s="15">
        <v>4.0999999999999996</v>
      </c>
      <c r="J13" s="13" t="s">
        <v>11</v>
      </c>
      <c r="K13" s="123">
        <f>SUM(I13:J13)</f>
        <v>4.0999999999999996</v>
      </c>
      <c r="L13" s="46">
        <f t="shared" ref="L13:L14" si="0">K13*1.245</f>
        <v>5.1044999999999998</v>
      </c>
      <c r="M13" s="51">
        <f>L13*2000</f>
        <v>10209</v>
      </c>
      <c r="N13" s="52">
        <f>L13*4000</f>
        <v>20418</v>
      </c>
      <c r="O13" s="54">
        <f>L13*6000</f>
        <v>30627</v>
      </c>
      <c r="P13" s="55">
        <f t="shared" ref="P13:R18" si="1">(F13-M13)/M13</f>
        <v>-1.1636791066706132E-2</v>
      </c>
      <c r="Q13" s="56">
        <f t="shared" si="1"/>
        <v>-1.1636791066706132E-2</v>
      </c>
      <c r="R13" s="57">
        <f t="shared" si="1"/>
        <v>-1.1636791066706132E-2</v>
      </c>
      <c r="S13" s="108">
        <f>(B13-I13)/I13</f>
        <v>-1.9512195121951237E-2</v>
      </c>
      <c r="T13" s="125"/>
    </row>
    <row r="14" spans="1:20" ht="15.75" customHeight="1">
      <c r="A14" s="30" t="s">
        <v>9</v>
      </c>
      <c r="B14" s="38">
        <v>41.25</v>
      </c>
      <c r="C14" s="31"/>
      <c r="D14" s="39">
        <v>41.25</v>
      </c>
      <c r="E14" s="47">
        <v>51.768749999999997</v>
      </c>
      <c r="F14" s="51">
        <v>18636.75</v>
      </c>
      <c r="G14" s="52">
        <v>18636.75</v>
      </c>
      <c r="H14" s="53">
        <v>18636.75</v>
      </c>
      <c r="I14" s="40">
        <f>6678/360</f>
        <v>18.55</v>
      </c>
      <c r="J14" s="31"/>
      <c r="K14" s="124">
        <f>SUM(I14:J14)</f>
        <v>18.55</v>
      </c>
      <c r="L14" s="47">
        <f t="shared" si="0"/>
        <v>23.094750000000001</v>
      </c>
      <c r="M14" s="51">
        <f>L14*360</f>
        <v>8314.11</v>
      </c>
      <c r="N14" s="52">
        <f>L14*360</f>
        <v>8314.11</v>
      </c>
      <c r="O14" s="54">
        <f>L14*360</f>
        <v>8314.11</v>
      </c>
      <c r="P14" s="58">
        <f t="shared" si="1"/>
        <v>1.2415808787711491</v>
      </c>
      <c r="Q14" s="59">
        <f t="shared" si="1"/>
        <v>1.2415808787711491</v>
      </c>
      <c r="R14" s="60">
        <f t="shared" si="1"/>
        <v>1.2415808787711491</v>
      </c>
      <c r="S14" s="126">
        <f>(B14-I14)/I14</f>
        <v>1.2237196765498652</v>
      </c>
      <c r="T14" s="127"/>
    </row>
    <row r="15" spans="1:20" ht="15.75" thickBot="1">
      <c r="A15" s="18" t="s">
        <v>10</v>
      </c>
      <c r="B15" s="32"/>
      <c r="C15" s="19"/>
      <c r="D15" s="20"/>
      <c r="E15" s="48"/>
      <c r="F15" s="21">
        <v>28726.949999999997</v>
      </c>
      <c r="G15" s="22">
        <v>38817.149999999994</v>
      </c>
      <c r="H15" s="23">
        <v>48907.349999999991</v>
      </c>
      <c r="I15" s="37"/>
      <c r="J15" s="19"/>
      <c r="K15" s="20"/>
      <c r="L15" s="48"/>
      <c r="M15" s="21">
        <f>SUM(M13:M14)</f>
        <v>18523.11</v>
      </c>
      <c r="N15" s="22">
        <f>SUM(N13:N14)</f>
        <v>28732.11</v>
      </c>
      <c r="O15" s="25">
        <f>SUM(O13:O14)</f>
        <v>38941.11</v>
      </c>
      <c r="P15" s="26">
        <f t="shared" si="1"/>
        <v>0.5508707770995257</v>
      </c>
      <c r="Q15" s="27">
        <f t="shared" si="1"/>
        <v>0.35100241506801949</v>
      </c>
      <c r="R15" s="28">
        <f t="shared" si="1"/>
        <v>0.2559310713022816</v>
      </c>
      <c r="S15" s="96"/>
      <c r="T15" s="128"/>
    </row>
    <row r="16" spans="1:20" ht="15.75" customHeight="1">
      <c r="A16" s="36" t="s">
        <v>17</v>
      </c>
      <c r="B16" s="41" t="s">
        <v>12</v>
      </c>
      <c r="C16" s="13"/>
      <c r="D16" s="14">
        <v>5.89</v>
      </c>
      <c r="E16" s="46">
        <v>7.3919499999999987</v>
      </c>
      <c r="F16" s="63">
        <v>14783.899999999998</v>
      </c>
      <c r="G16" s="64">
        <v>29567.799999999996</v>
      </c>
      <c r="H16" s="65">
        <v>44351.69999999999</v>
      </c>
      <c r="I16" s="42" t="s">
        <v>29</v>
      </c>
      <c r="J16" s="13"/>
      <c r="K16" s="14">
        <v>5.78</v>
      </c>
      <c r="L16" s="46">
        <f t="shared" ref="L16:L17" si="2">K16*1.245</f>
        <v>7.1961000000000013</v>
      </c>
      <c r="M16" s="51">
        <f>L16*2000</f>
        <v>14392.200000000003</v>
      </c>
      <c r="N16" s="52">
        <f>L16*4000</f>
        <v>28784.400000000005</v>
      </c>
      <c r="O16" s="54">
        <f>L16*6000</f>
        <v>43176.600000000006</v>
      </c>
      <c r="P16" s="55">
        <f t="shared" si="1"/>
        <v>2.7216130959825127E-2</v>
      </c>
      <c r="Q16" s="56">
        <f t="shared" si="1"/>
        <v>2.7216130959825127E-2</v>
      </c>
      <c r="R16" s="57">
        <f t="shared" si="1"/>
        <v>2.7216130959825086E-2</v>
      </c>
      <c r="S16" s="108">
        <f>(5.73-5.4)/5.4</f>
        <v>6.1111111111111123E-2</v>
      </c>
      <c r="T16" s="125"/>
    </row>
    <row r="17" spans="1:20" ht="15.75" customHeight="1">
      <c r="A17" s="30" t="s">
        <v>9</v>
      </c>
      <c r="B17" s="33">
        <v>62.638888888888886</v>
      </c>
      <c r="C17" s="31"/>
      <c r="D17" s="34">
        <v>62.638888888888886</v>
      </c>
      <c r="E17" s="47">
        <v>78.611805555555549</v>
      </c>
      <c r="F17" s="51">
        <v>28300.249999999996</v>
      </c>
      <c r="G17" s="52">
        <v>28300.249999999996</v>
      </c>
      <c r="H17" s="53">
        <v>28300.249999999996</v>
      </c>
      <c r="I17" s="35">
        <f>10176/360</f>
        <v>28.266666666666666</v>
      </c>
      <c r="J17" s="31"/>
      <c r="K17" s="124">
        <f>SUM(I17:J17)</f>
        <v>28.266666666666666</v>
      </c>
      <c r="L17" s="47">
        <f t="shared" si="2"/>
        <v>35.192</v>
      </c>
      <c r="M17" s="51">
        <f>L17*360</f>
        <v>12669.12</v>
      </c>
      <c r="N17" s="52">
        <f>L17*360</f>
        <v>12669.12</v>
      </c>
      <c r="O17" s="54">
        <f>L17*360</f>
        <v>12669.12</v>
      </c>
      <c r="P17" s="58">
        <f t="shared" si="1"/>
        <v>1.2337976118309713</v>
      </c>
      <c r="Q17" s="59">
        <f t="shared" si="1"/>
        <v>1.2337976118309713</v>
      </c>
      <c r="R17" s="60">
        <f t="shared" si="1"/>
        <v>1.2337976118309713</v>
      </c>
      <c r="S17" s="126">
        <f>(B17-I17)/I17</f>
        <v>1.2159984276729559</v>
      </c>
      <c r="T17" s="127"/>
    </row>
    <row r="18" spans="1:20" ht="15.75" thickBot="1">
      <c r="A18" s="18" t="s">
        <v>10</v>
      </c>
      <c r="B18" s="32"/>
      <c r="C18" s="19"/>
      <c r="D18" s="20"/>
      <c r="E18" s="48"/>
      <c r="F18" s="21">
        <v>43084.149999999994</v>
      </c>
      <c r="G18" s="22">
        <v>57868.049999999988</v>
      </c>
      <c r="H18" s="23">
        <v>72651.949999999983</v>
      </c>
      <c r="I18" s="37"/>
      <c r="J18" s="19"/>
      <c r="K18" s="20"/>
      <c r="L18" s="48"/>
      <c r="M18" s="21">
        <f>SUM(M16:M17)</f>
        <v>27061.320000000003</v>
      </c>
      <c r="N18" s="22">
        <f>SUM(N16:N17)</f>
        <v>41453.520000000004</v>
      </c>
      <c r="O18" s="25">
        <f>SUM(O16:O17)</f>
        <v>55845.720000000008</v>
      </c>
      <c r="P18" s="26">
        <f t="shared" si="1"/>
        <v>0.59209343816192217</v>
      </c>
      <c r="Q18" s="27">
        <f t="shared" si="1"/>
        <v>0.39597433462827725</v>
      </c>
      <c r="R18" s="28">
        <f t="shared" si="1"/>
        <v>0.30094034063845843</v>
      </c>
      <c r="S18" s="96"/>
      <c r="T18" s="128"/>
    </row>
    <row r="19" spans="1:20" ht="18.75">
      <c r="A19" s="29" t="s">
        <v>24</v>
      </c>
      <c r="B19" s="12">
        <v>4.32</v>
      </c>
      <c r="C19" s="13" t="s">
        <v>11</v>
      </c>
      <c r="D19" s="14">
        <v>4.32</v>
      </c>
      <c r="E19" s="46">
        <v>5.4215999999999998</v>
      </c>
      <c r="F19" s="63">
        <v>10843.199999999999</v>
      </c>
      <c r="G19" s="64">
        <v>21686.399999999998</v>
      </c>
      <c r="H19" s="65">
        <v>32529.599999999999</v>
      </c>
      <c r="I19" s="15">
        <v>3.12</v>
      </c>
      <c r="J19" s="13">
        <v>0.9</v>
      </c>
      <c r="K19" s="50">
        <v>4.0200000000000005</v>
      </c>
      <c r="L19" s="46">
        <v>5.004900000000001</v>
      </c>
      <c r="M19" s="51">
        <v>10009.800000000003</v>
      </c>
      <c r="N19" s="52">
        <v>20019.600000000006</v>
      </c>
      <c r="O19" s="54">
        <v>30029.400000000005</v>
      </c>
      <c r="P19" s="55">
        <v>8.325840676137343E-2</v>
      </c>
      <c r="Q19" s="56">
        <v>8.325840676137343E-2</v>
      </c>
      <c r="R19" s="57">
        <v>8.3258406761373624E-2</v>
      </c>
      <c r="S19" s="121">
        <v>7.4626865671641743E-2</v>
      </c>
      <c r="T19" s="122" t="e">
        <v>#VALUE!</v>
      </c>
    </row>
    <row r="20" spans="1:20">
      <c r="A20" s="30" t="s">
        <v>9</v>
      </c>
      <c r="B20" s="33">
        <v>43.963888888888889</v>
      </c>
      <c r="C20" s="31"/>
      <c r="D20" s="34">
        <v>43.963888888888889</v>
      </c>
      <c r="E20" s="47">
        <v>55.174680555555554</v>
      </c>
      <c r="F20" s="51">
        <v>19862.884999999998</v>
      </c>
      <c r="G20" s="52">
        <v>19862.884999999998</v>
      </c>
      <c r="H20" s="53">
        <v>19862.884999999998</v>
      </c>
      <c r="I20" s="40">
        <v>21.5</v>
      </c>
      <c r="J20" s="31"/>
      <c r="K20" s="50">
        <v>21.5</v>
      </c>
      <c r="L20" s="47">
        <v>26.767500000000002</v>
      </c>
      <c r="M20" s="51">
        <v>9636.3000000000011</v>
      </c>
      <c r="N20" s="52">
        <v>9636.3000000000011</v>
      </c>
      <c r="O20" s="54">
        <v>9636.3000000000011</v>
      </c>
      <c r="P20" s="58">
        <v>1.0612563950894012</v>
      </c>
      <c r="Q20" s="59">
        <v>1.0612563950894012</v>
      </c>
      <c r="R20" s="60">
        <v>1.0612563950894012</v>
      </c>
      <c r="S20" s="104">
        <v>1.0448320413436691</v>
      </c>
      <c r="T20" s="61"/>
    </row>
    <row r="21" spans="1:20" ht="15.75" thickBot="1">
      <c r="A21" s="18" t="s">
        <v>10</v>
      </c>
      <c r="B21" s="32"/>
      <c r="C21" s="19"/>
      <c r="D21" s="20"/>
      <c r="E21" s="48"/>
      <c r="F21" s="21">
        <v>30706.084999999999</v>
      </c>
      <c r="G21" s="22">
        <v>41549.284999999996</v>
      </c>
      <c r="H21" s="23">
        <v>52392.485000000001</v>
      </c>
      <c r="I21" s="37"/>
      <c r="J21" s="19"/>
      <c r="K21" s="20"/>
      <c r="L21" s="48"/>
      <c r="M21" s="21">
        <v>19646.100000000006</v>
      </c>
      <c r="N21" s="22">
        <v>29655.900000000009</v>
      </c>
      <c r="O21" s="25">
        <v>39665.700000000004</v>
      </c>
      <c r="P21" s="26">
        <v>0.5629608421009763</v>
      </c>
      <c r="Q21" s="27">
        <v>0.40104616619289868</v>
      </c>
      <c r="R21" s="28">
        <v>0.32085113838908669</v>
      </c>
      <c r="S21" s="107"/>
      <c r="T21" s="66"/>
    </row>
    <row r="22" spans="1:20" ht="18.75">
      <c r="A22" s="29" t="s">
        <v>23</v>
      </c>
      <c r="B22" s="12">
        <v>4.32</v>
      </c>
      <c r="C22" s="13" t="s">
        <v>11</v>
      </c>
      <c r="D22" s="14">
        <v>4.32</v>
      </c>
      <c r="E22" s="46">
        <v>5.4215999999999998</v>
      </c>
      <c r="F22" s="63">
        <v>10843.199999999999</v>
      </c>
      <c r="G22" s="64">
        <v>21686.399999999998</v>
      </c>
      <c r="H22" s="65">
        <v>32529.599999999999</v>
      </c>
      <c r="I22" s="15">
        <v>4.2300000000000004</v>
      </c>
      <c r="J22" s="13" t="s">
        <v>11</v>
      </c>
      <c r="K22" s="50">
        <v>4.2300000000000004</v>
      </c>
      <c r="L22" s="46">
        <v>5.266350000000001</v>
      </c>
      <c r="M22" s="51">
        <v>10532.700000000003</v>
      </c>
      <c r="N22" s="52">
        <v>21065.400000000005</v>
      </c>
      <c r="O22" s="54">
        <v>31598.100000000006</v>
      </c>
      <c r="P22" s="55">
        <v>2.9479620610099622E-2</v>
      </c>
      <c r="Q22" s="56">
        <v>2.9479620610099622E-2</v>
      </c>
      <c r="R22" s="57">
        <v>2.947962061009974E-2</v>
      </c>
      <c r="S22" s="108">
        <v>2.1276595744680816E-2</v>
      </c>
      <c r="T22" s="109"/>
    </row>
    <row r="23" spans="1:20">
      <c r="A23" s="30" t="s">
        <v>9</v>
      </c>
      <c r="B23" s="33">
        <v>43.963888888888889</v>
      </c>
      <c r="C23" s="31"/>
      <c r="D23" s="34">
        <v>43.963888888888889</v>
      </c>
      <c r="E23" s="47">
        <v>55.174680555555554</v>
      </c>
      <c r="F23" s="51">
        <v>19862.884999999998</v>
      </c>
      <c r="G23" s="52">
        <v>19862.884999999998</v>
      </c>
      <c r="H23" s="53">
        <v>19862.884999999998</v>
      </c>
      <c r="I23" s="35">
        <v>21.355555555555554</v>
      </c>
      <c r="J23" s="31"/>
      <c r="K23" s="67">
        <v>21.355555555555554</v>
      </c>
      <c r="L23" s="47">
        <v>26.587666666666667</v>
      </c>
      <c r="M23" s="51">
        <v>9571.56</v>
      </c>
      <c r="N23" s="52">
        <v>9571.56</v>
      </c>
      <c r="O23" s="54">
        <v>9571.56</v>
      </c>
      <c r="P23" s="58">
        <v>1.0751982957845951</v>
      </c>
      <c r="Q23" s="59">
        <v>1.0751982957845951</v>
      </c>
      <c r="R23" s="60">
        <v>1.0751982957845951</v>
      </c>
      <c r="S23" s="104">
        <v>1.0586628511966703</v>
      </c>
      <c r="T23" s="61"/>
    </row>
    <row r="24" spans="1:20" ht="15.75" thickBot="1">
      <c r="A24" s="18" t="s">
        <v>10</v>
      </c>
      <c r="B24" s="32"/>
      <c r="C24" s="19"/>
      <c r="D24" s="20"/>
      <c r="E24" s="48">
        <v>0</v>
      </c>
      <c r="F24" s="21">
        <v>30706.084999999999</v>
      </c>
      <c r="G24" s="22">
        <v>41549.284999999996</v>
      </c>
      <c r="H24" s="23">
        <v>52392.485000000001</v>
      </c>
      <c r="I24" s="37"/>
      <c r="J24" s="19"/>
      <c r="K24" s="20"/>
      <c r="L24" s="48"/>
      <c r="M24" s="21">
        <v>20104.260000000002</v>
      </c>
      <c r="N24" s="22">
        <v>30636.960000000006</v>
      </c>
      <c r="O24" s="25">
        <v>41169.660000000003</v>
      </c>
      <c r="P24" s="26">
        <v>0.52734221503303258</v>
      </c>
      <c r="Q24" s="27">
        <v>0.35618171646272956</v>
      </c>
      <c r="R24" s="28">
        <v>0.27259940937088128</v>
      </c>
      <c r="S24" s="97"/>
      <c r="T24" s="68"/>
    </row>
    <row r="25" spans="1:20" ht="18.75">
      <c r="A25" s="29" t="s">
        <v>22</v>
      </c>
      <c r="B25" s="41" t="s">
        <v>13</v>
      </c>
      <c r="C25" s="13"/>
      <c r="D25" s="14">
        <v>5.86</v>
      </c>
      <c r="E25" s="46">
        <v>7.3542999999999994</v>
      </c>
      <c r="F25" s="63">
        <v>14708.599999999999</v>
      </c>
      <c r="G25" s="64">
        <v>29417.199999999997</v>
      </c>
      <c r="H25" s="65">
        <v>44125.799999999996</v>
      </c>
      <c r="I25" s="42" t="s">
        <v>14</v>
      </c>
      <c r="J25" s="13"/>
      <c r="K25" s="14">
        <v>5.49</v>
      </c>
      <c r="L25" s="46">
        <v>6.8350500000000007</v>
      </c>
      <c r="M25" s="51">
        <v>13670.100000000002</v>
      </c>
      <c r="N25" s="52">
        <v>27340.200000000004</v>
      </c>
      <c r="O25" s="54">
        <v>41010.300000000003</v>
      </c>
      <c r="P25" s="55">
        <v>7.596872005325464E-2</v>
      </c>
      <c r="Q25" s="56">
        <v>7.596872005325464E-2</v>
      </c>
      <c r="R25" s="57">
        <v>7.5968720053254737E-2</v>
      </c>
      <c r="S25" s="108">
        <v>6.7395264116575607E-2</v>
      </c>
      <c r="T25" s="109"/>
    </row>
    <row r="26" spans="1:20">
      <c r="A26" s="30" t="s">
        <v>9</v>
      </c>
      <c r="B26" s="33">
        <v>52.922222222222224</v>
      </c>
      <c r="C26" s="31"/>
      <c r="D26" s="34">
        <v>52.922222222222224</v>
      </c>
      <c r="E26" s="47">
        <v>66.41738888888888</v>
      </c>
      <c r="F26" s="51">
        <v>23910.26</v>
      </c>
      <c r="G26" s="52">
        <v>23910.26</v>
      </c>
      <c r="H26" s="53">
        <v>23910.26</v>
      </c>
      <c r="I26" s="35">
        <v>26.469444444444445</v>
      </c>
      <c r="J26" s="31"/>
      <c r="K26" s="67">
        <v>26.469444444444445</v>
      </c>
      <c r="L26" s="47">
        <v>32.954458333333335</v>
      </c>
      <c r="M26" s="51">
        <v>11863.605000000001</v>
      </c>
      <c r="N26" s="52">
        <v>11863.605000000001</v>
      </c>
      <c r="O26" s="54">
        <v>11863.605000000001</v>
      </c>
      <c r="P26" s="58">
        <v>1.0154295427064535</v>
      </c>
      <c r="Q26" s="59">
        <v>1.0154295427064535</v>
      </c>
      <c r="R26" s="60">
        <v>1.0154295427064535</v>
      </c>
      <c r="S26" s="104">
        <v>0.99937034316297624</v>
      </c>
      <c r="T26" s="61"/>
    </row>
    <row r="27" spans="1:20" ht="15.75" thickBot="1">
      <c r="A27" s="18" t="s">
        <v>10</v>
      </c>
      <c r="B27" s="32"/>
      <c r="C27" s="19"/>
      <c r="D27" s="20"/>
      <c r="E27" s="48"/>
      <c r="F27" s="43">
        <v>38618.86</v>
      </c>
      <c r="G27" s="44">
        <v>53327.459999999992</v>
      </c>
      <c r="H27" s="45">
        <v>68036.06</v>
      </c>
      <c r="I27" s="37"/>
      <c r="J27" s="19"/>
      <c r="K27" s="20"/>
      <c r="L27" s="48"/>
      <c r="M27" s="21">
        <v>25533.705000000002</v>
      </c>
      <c r="N27" s="22">
        <v>39203.805000000008</v>
      </c>
      <c r="O27" s="25">
        <v>52873.905000000006</v>
      </c>
      <c r="P27" s="26">
        <v>0.51246597389607185</v>
      </c>
      <c r="Q27" s="27">
        <v>0.36026235208546675</v>
      </c>
      <c r="R27" s="28">
        <v>0.2867606430809298</v>
      </c>
      <c r="S27" s="97"/>
      <c r="T27" s="68"/>
    </row>
    <row r="28" spans="1:20" ht="15.75">
      <c r="A28" s="29" t="s">
        <v>18</v>
      </c>
      <c r="B28" s="12">
        <v>3.72</v>
      </c>
      <c r="C28" s="13" t="s">
        <v>11</v>
      </c>
      <c r="D28" s="14">
        <v>3.72</v>
      </c>
      <c r="E28" s="46">
        <v>4.6685999999999996</v>
      </c>
      <c r="F28" s="69">
        <v>9337.1999999999989</v>
      </c>
      <c r="G28" s="70">
        <v>18674.399999999998</v>
      </c>
      <c r="H28" s="71">
        <v>28011.599999999999</v>
      </c>
      <c r="I28" s="15">
        <v>3.49</v>
      </c>
      <c r="J28" s="13" t="s">
        <v>11</v>
      </c>
      <c r="K28" s="72">
        <v>3.49</v>
      </c>
      <c r="L28" s="46">
        <v>4.3450500000000005</v>
      </c>
      <c r="M28" s="51">
        <v>8690.1</v>
      </c>
      <c r="N28" s="52">
        <v>17380.2</v>
      </c>
      <c r="O28" s="54">
        <v>26070.300000000003</v>
      </c>
      <c r="P28" s="55">
        <v>7.4464045292919362E-2</v>
      </c>
      <c r="Q28" s="56">
        <v>7.4464045292919362E-2</v>
      </c>
      <c r="R28" s="57">
        <v>7.4464045292919348E-2</v>
      </c>
      <c r="S28" s="108">
        <v>6.5902578796561598E-2</v>
      </c>
      <c r="T28" s="109"/>
    </row>
    <row r="29" spans="1:20">
      <c r="A29" s="30" t="s">
        <v>9</v>
      </c>
      <c r="B29" s="33">
        <v>37.75277777777778</v>
      </c>
      <c r="C29" s="31"/>
      <c r="D29" s="34">
        <v>37.75277777777778</v>
      </c>
      <c r="E29" s="47">
        <v>47.379736111111107</v>
      </c>
      <c r="F29" s="51">
        <v>17056.704999999998</v>
      </c>
      <c r="G29" s="52">
        <v>17056.704999999998</v>
      </c>
      <c r="H29" s="53">
        <v>17056.704999999998</v>
      </c>
      <c r="I29" s="35">
        <v>18.741666666666667</v>
      </c>
      <c r="J29" s="31"/>
      <c r="K29" s="67">
        <v>18.741666666666667</v>
      </c>
      <c r="L29" s="47">
        <v>23.333375000000004</v>
      </c>
      <c r="M29" s="51">
        <v>8400.0150000000012</v>
      </c>
      <c r="N29" s="52">
        <v>8400.0150000000012</v>
      </c>
      <c r="O29" s="54">
        <v>8400.0150000000012</v>
      </c>
      <c r="P29" s="58">
        <v>1.0305564930538809</v>
      </c>
      <c r="Q29" s="59">
        <v>1.0305564930538809</v>
      </c>
      <c r="R29" s="60">
        <v>1.0305564930538809</v>
      </c>
      <c r="S29" s="104">
        <v>1.0143767600414999</v>
      </c>
      <c r="T29" s="61"/>
    </row>
    <row r="30" spans="1:20" ht="15.75" thickBot="1">
      <c r="A30" s="18" t="s">
        <v>10</v>
      </c>
      <c r="B30" s="32"/>
      <c r="C30" s="19"/>
      <c r="D30" s="20"/>
      <c r="E30" s="48"/>
      <c r="F30" s="21">
        <v>26393.904999999999</v>
      </c>
      <c r="G30" s="22">
        <v>35731.104999999996</v>
      </c>
      <c r="H30" s="23">
        <v>45068.304999999993</v>
      </c>
      <c r="I30" s="37"/>
      <c r="J30" s="19"/>
      <c r="K30" s="20"/>
      <c r="L30" s="48"/>
      <c r="M30" s="21">
        <v>17090.115000000002</v>
      </c>
      <c r="N30" s="22">
        <v>25780.215000000004</v>
      </c>
      <c r="O30" s="25">
        <v>34470.315000000002</v>
      </c>
      <c r="P30" s="26">
        <v>0.54439598563263014</v>
      </c>
      <c r="Q30" s="27">
        <v>0.38598941087186395</v>
      </c>
      <c r="R30" s="28">
        <v>0.30745265890375501</v>
      </c>
      <c r="S30" s="98"/>
      <c r="T30" s="73"/>
    </row>
    <row r="32" spans="1:20">
      <c r="A32" t="s">
        <v>21</v>
      </c>
    </row>
  </sheetData>
  <mergeCells count="11">
    <mergeCell ref="S16:T16"/>
    <mergeCell ref="S19:T19"/>
    <mergeCell ref="S22:T22"/>
    <mergeCell ref="S25:T25"/>
    <mergeCell ref="S28:T28"/>
    <mergeCell ref="S13:T13"/>
    <mergeCell ref="B1:H1"/>
    <mergeCell ref="I1:N1"/>
    <mergeCell ref="P1:R1"/>
    <mergeCell ref="S1:T1"/>
    <mergeCell ref="S7:T7"/>
  </mergeCells>
  <pageMargins left="0.15748031496062992" right="0.15748031496062992" top="0.35433070866141736" bottom="0.74803149606299213" header="0.31496062992125984" footer="0.31496062992125984"/>
  <pageSetup paperSize="9"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Flutningur og dreifing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Henný Hinz</cp:lastModifiedBy>
  <cp:lastPrinted>2010-06-30T11:51:27Z</cp:lastPrinted>
  <dcterms:created xsi:type="dcterms:W3CDTF">2010-06-30T10:33:36Z</dcterms:created>
  <dcterms:modified xsi:type="dcterms:W3CDTF">2010-06-30T17:17:16Z</dcterms:modified>
</cp:coreProperties>
</file>