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20" yWindow="495" windowWidth="19035" windowHeight="11535"/>
  </bookViews>
  <sheets>
    <sheet name="matarkarfa" sheetId="30" r:id="rId1"/>
  </sheets>
  <definedNames>
    <definedName name="_xlnm.Print_Area" localSheetId="0">matarkarfa!$A$1:$Y$63</definedName>
  </definedNames>
  <calcPr calcId="152511"/>
</workbook>
</file>

<file path=xl/calcChain.xml><?xml version="1.0" encoding="utf-8"?>
<calcChain xmlns="http://schemas.openxmlformats.org/spreadsheetml/2006/main">
  <c r="D63" i="30" l="1"/>
  <c r="W3" i="30" l="1"/>
  <c r="X3" i="30"/>
  <c r="Y3" i="30"/>
  <c r="W4" i="30"/>
  <c r="X4" i="30"/>
  <c r="Y4" i="30" s="1"/>
  <c r="W5" i="30"/>
  <c r="X5" i="30"/>
  <c r="Y5" i="30" s="1"/>
  <c r="W6" i="30"/>
  <c r="X6" i="30"/>
  <c r="Y6" i="30"/>
  <c r="W7" i="30"/>
  <c r="X7" i="30"/>
  <c r="Y7" i="30" s="1"/>
  <c r="W8" i="30"/>
  <c r="X8" i="30"/>
  <c r="Y8" i="30"/>
  <c r="W9" i="30"/>
  <c r="X9" i="30"/>
  <c r="Y9" i="30" s="1"/>
  <c r="W10" i="30"/>
  <c r="X10" i="30"/>
  <c r="Y10" i="30"/>
  <c r="W11" i="30"/>
  <c r="X11" i="30"/>
  <c r="Y11" i="30" s="1"/>
  <c r="W12" i="30"/>
  <c r="X12" i="30"/>
  <c r="Y12" i="30"/>
  <c r="W13" i="30"/>
  <c r="X13" i="30"/>
  <c r="Y13" i="30" s="1"/>
  <c r="W14" i="30"/>
  <c r="X14" i="30"/>
  <c r="Y14" i="30"/>
  <c r="W15" i="30"/>
  <c r="X15" i="30"/>
  <c r="Y15" i="30" s="1"/>
  <c r="W16" i="30"/>
  <c r="X16" i="30"/>
  <c r="Y16" i="30"/>
  <c r="W17" i="30"/>
  <c r="X17" i="30"/>
  <c r="Y17" i="30"/>
  <c r="W18" i="30"/>
  <c r="X18" i="30"/>
  <c r="Y18" i="30" s="1"/>
  <c r="W19" i="30"/>
  <c r="X19" i="30"/>
  <c r="Y19" i="30"/>
  <c r="W20" i="30"/>
  <c r="X20" i="30"/>
  <c r="Y20" i="30" s="1"/>
  <c r="W21" i="30"/>
  <c r="X21" i="30"/>
  <c r="Y21" i="30"/>
  <c r="W22" i="30"/>
  <c r="X22" i="30"/>
  <c r="Y22" i="30" s="1"/>
  <c r="W23" i="30"/>
  <c r="X23" i="30"/>
  <c r="Y23" i="30"/>
  <c r="W24" i="30"/>
  <c r="X24" i="30"/>
  <c r="Y24" i="30" s="1"/>
  <c r="W25" i="30"/>
  <c r="X25" i="30"/>
  <c r="Y25" i="30"/>
  <c r="W26" i="30"/>
  <c r="X26" i="30"/>
  <c r="Y26" i="30" s="1"/>
  <c r="W27" i="30"/>
  <c r="X27" i="30"/>
  <c r="Y27" i="30" s="1"/>
  <c r="W28" i="30"/>
  <c r="X28" i="30"/>
  <c r="Y28" i="30"/>
  <c r="W29" i="30"/>
  <c r="X29" i="30"/>
  <c r="Y29" i="30" s="1"/>
  <c r="W30" i="30"/>
  <c r="X30" i="30"/>
  <c r="Y30" i="30"/>
  <c r="W31" i="30"/>
  <c r="X31" i="30"/>
  <c r="Y31" i="30" s="1"/>
  <c r="W32" i="30"/>
  <c r="X32" i="30"/>
  <c r="Y32" i="30"/>
  <c r="W33" i="30"/>
  <c r="X33" i="30"/>
  <c r="Y33" i="30"/>
  <c r="W34" i="30"/>
  <c r="X34" i="30"/>
  <c r="Y34" i="30" s="1"/>
  <c r="W35" i="30"/>
  <c r="X35" i="30"/>
  <c r="Y35" i="30"/>
  <c r="W36" i="30"/>
  <c r="X36" i="30"/>
  <c r="Y36" i="30" s="1"/>
  <c r="W37" i="30"/>
  <c r="X37" i="30"/>
  <c r="Y37" i="30"/>
  <c r="W38" i="30"/>
  <c r="X38" i="30"/>
  <c r="Y38" i="30" s="1"/>
  <c r="W39" i="30"/>
  <c r="X39" i="30"/>
  <c r="Y39" i="30"/>
  <c r="W40" i="30"/>
  <c r="X40" i="30"/>
  <c r="Y40" i="30" s="1"/>
  <c r="W41" i="30"/>
  <c r="X41" i="30"/>
  <c r="Y41" i="30"/>
  <c r="W42" i="30"/>
  <c r="X42" i="30"/>
  <c r="Y42" i="30" s="1"/>
  <c r="W43" i="30"/>
  <c r="X43" i="30"/>
  <c r="Y43" i="30"/>
  <c r="W44" i="30"/>
  <c r="X44" i="30"/>
  <c r="Y44" i="30" s="1"/>
  <c r="W45" i="30"/>
  <c r="X45" i="30"/>
  <c r="Y45" i="30"/>
  <c r="W46" i="30"/>
  <c r="X46" i="30"/>
  <c r="Y46" i="30"/>
  <c r="W47" i="30"/>
  <c r="X47" i="30"/>
  <c r="Y47" i="30" s="1"/>
  <c r="W48" i="30"/>
  <c r="X48" i="30"/>
  <c r="Y48" i="30"/>
  <c r="W49" i="30"/>
  <c r="X49" i="30"/>
  <c r="Y49" i="30"/>
  <c r="W50" i="30"/>
  <c r="X50" i="30"/>
  <c r="Y50" i="30" s="1"/>
  <c r="A63" i="30" l="1"/>
  <c r="A62" i="30"/>
  <c r="A61" i="30"/>
  <c r="A60" i="30"/>
  <c r="A59" i="30"/>
  <c r="A58" i="30"/>
  <c r="B62" i="30"/>
  <c r="B61" i="30"/>
  <c r="B60" i="30"/>
  <c r="B59" i="30"/>
  <c r="B58" i="30"/>
  <c r="B57" i="30"/>
  <c r="B56" i="30"/>
  <c r="B55" i="30"/>
  <c r="A57" i="30"/>
  <c r="A56" i="30"/>
  <c r="A55" i="30"/>
  <c r="E50" i="30" l="1"/>
  <c r="G50" i="30"/>
  <c r="I50" i="30"/>
  <c r="M50" i="30"/>
  <c r="K50" i="30"/>
  <c r="Q50" i="30"/>
  <c r="S50" i="30"/>
  <c r="O50" i="30"/>
  <c r="U50" i="30"/>
  <c r="E28" i="30"/>
  <c r="G28" i="30"/>
  <c r="I28" i="30"/>
  <c r="M28" i="30"/>
  <c r="K28" i="30"/>
  <c r="Q28" i="30"/>
  <c r="S28" i="30"/>
  <c r="O28" i="30"/>
  <c r="U28" i="30"/>
  <c r="U49" i="30"/>
  <c r="U48" i="30"/>
  <c r="U47" i="30"/>
  <c r="U46" i="30"/>
  <c r="U45" i="30"/>
  <c r="U44" i="30"/>
  <c r="U43" i="30"/>
  <c r="U42" i="30"/>
  <c r="U41" i="30"/>
  <c r="U40" i="30"/>
  <c r="U39" i="30"/>
  <c r="U38" i="30"/>
  <c r="U37" i="30"/>
  <c r="U36" i="30"/>
  <c r="U35" i="30"/>
  <c r="U34" i="30"/>
  <c r="U33" i="30"/>
  <c r="U32" i="30"/>
  <c r="U31" i="30"/>
  <c r="U30" i="30"/>
  <c r="U29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U8" i="30"/>
  <c r="U7" i="30"/>
  <c r="U6" i="30"/>
  <c r="U5" i="30"/>
  <c r="U4" i="30"/>
  <c r="U3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6" i="30"/>
  <c r="O5" i="30"/>
  <c r="O4" i="30"/>
  <c r="O3" i="30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S4" i="30"/>
  <c r="S3" i="30"/>
  <c r="Q49" i="30"/>
  <c r="Q48" i="30"/>
  <c r="Q47" i="30"/>
  <c r="Q46" i="30"/>
  <c r="Q45" i="30"/>
  <c r="Q44" i="30"/>
  <c r="Q43" i="30"/>
  <c r="Q42" i="30"/>
  <c r="Q41" i="30"/>
  <c r="Q40" i="30"/>
  <c r="Q39" i="30"/>
  <c r="Q38" i="30"/>
  <c r="Q37" i="30"/>
  <c r="Q36" i="30"/>
  <c r="Q35" i="30"/>
  <c r="Q34" i="30"/>
  <c r="Q33" i="30"/>
  <c r="Q32" i="30"/>
  <c r="Q31" i="30"/>
  <c r="Q30" i="30"/>
  <c r="Q29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Q8" i="30"/>
  <c r="Q7" i="30"/>
  <c r="Q6" i="30"/>
  <c r="Q5" i="30"/>
  <c r="Q4" i="30"/>
  <c r="Q3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K3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8" i="30"/>
  <c r="M7" i="30"/>
  <c r="M6" i="30"/>
  <c r="M5" i="30"/>
  <c r="M4" i="30"/>
  <c r="M3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4" i="30"/>
  <c r="E5" i="30"/>
  <c r="E6" i="30"/>
  <c r="E7" i="30"/>
  <c r="E8" i="30"/>
  <c r="E9" i="30"/>
  <c r="E10" i="30"/>
  <c r="E11" i="30"/>
  <c r="E12" i="30"/>
  <c r="E13" i="30"/>
  <c r="E3" i="30"/>
  <c r="E52" i="30" l="1"/>
  <c r="G52" i="30"/>
  <c r="D56" i="30" s="1"/>
  <c r="Q52" i="30"/>
  <c r="D59" i="30" s="1"/>
  <c r="M52" i="30"/>
  <c r="O52" i="30"/>
  <c r="D62" i="30" s="1"/>
  <c r="I52" i="30"/>
  <c r="D57" i="30" s="1"/>
  <c r="K52" i="30"/>
  <c r="D58" i="30" s="1"/>
  <c r="S52" i="30"/>
  <c r="U52" i="30"/>
  <c r="B63" i="30" s="1"/>
  <c r="D60" i="30" l="1"/>
  <c r="D61" i="30"/>
</calcChain>
</file>

<file path=xl/sharedStrings.xml><?xml version="1.0" encoding="utf-8"?>
<sst xmlns="http://schemas.openxmlformats.org/spreadsheetml/2006/main" count="133" uniqueCount="71">
  <si>
    <t>Epli rauð- Ódýrasta kílóverð</t>
  </si>
  <si>
    <t>Krónan</t>
  </si>
  <si>
    <t xml:space="preserve">Bónus </t>
  </si>
  <si>
    <t>Nóatún</t>
  </si>
  <si>
    <t>Hagkaup</t>
  </si>
  <si>
    <t>Fjarðarkaup</t>
  </si>
  <si>
    <t>Verð</t>
  </si>
  <si>
    <t>MS súkkulaðimjólk 1/2 l</t>
  </si>
  <si>
    <t>Stoðmjólk 500 ml</t>
  </si>
  <si>
    <t>Sýrður rjómi Mjólka 10% 180 gr</t>
  </si>
  <si>
    <t>Stóri Dímon 250 gr</t>
  </si>
  <si>
    <t>KEA skyr 200 gr - karmellu</t>
  </si>
  <si>
    <t>MS Benecol 6*65 ml - appelsínu</t>
  </si>
  <si>
    <t>Bíóbú Grísk jógúrt 250 gr</t>
  </si>
  <si>
    <t>MS íþróttasúrmjólk 500 gr</t>
  </si>
  <si>
    <t>Heimilisgrjónagrautur 500 ml</t>
  </si>
  <si>
    <t>Betolli viðbit 250 gr</t>
  </si>
  <si>
    <t>Heilhveitibrauð ód kg - skrá allt</t>
  </si>
  <si>
    <t>Ritz 200 gr</t>
  </si>
  <si>
    <t>OREO original 4*176 gr</t>
  </si>
  <si>
    <t xml:space="preserve">Kellog´s Kornflögur - ódýrasta kílóverð </t>
  </si>
  <si>
    <t>Vilko vöfflumix 500 gr</t>
  </si>
  <si>
    <t>Betty crocker - vanilla icing 450 gr</t>
  </si>
  <si>
    <t>ORA sardínur í olíu 106 gr</t>
  </si>
  <si>
    <t>St. dalfour sulta með bláberjum 284 gr</t>
  </si>
  <si>
    <t>Tilda basmalti grjón 4*125gr</t>
  </si>
  <si>
    <t>Perur- Ódýrasta kílóverð</t>
  </si>
  <si>
    <t>Sítróna- Ódýrasta kílóverð</t>
  </si>
  <si>
    <t>Melóna vatns - Ódýrasta kílóverð</t>
  </si>
  <si>
    <t>Engifer - Ódýrasta kílóverð</t>
  </si>
  <si>
    <t>Iceberg - Ódýrasta kílóverð</t>
  </si>
  <si>
    <t>Coca cola 2l</t>
  </si>
  <si>
    <t>Sítrónu toppur 1/2l</t>
  </si>
  <si>
    <t>Gatorade orange 1/2l</t>
  </si>
  <si>
    <t>Egils þykkni anansbragð 1 l</t>
  </si>
  <si>
    <t>Góa æðibitar 200 gr</t>
  </si>
  <si>
    <t>Swiss miss m/sykurpúðum 737 gr</t>
  </si>
  <si>
    <t>BKI milliristað kaffi classic 500 gr</t>
  </si>
  <si>
    <t>Nescafé gull 200gr</t>
  </si>
  <si>
    <t>Smjörvi 400gr</t>
  </si>
  <si>
    <t>Brúnegg - 10stk</t>
  </si>
  <si>
    <t>Síríus Rjómasúkkulaði appelsínu 150 gr</t>
  </si>
  <si>
    <t xml:space="preserve">Nýmjólk 1,5 l </t>
  </si>
  <si>
    <t xml:space="preserve">Sveppasmurostur 18% 250g </t>
  </si>
  <si>
    <t>MS Óðals havarti krydd ostur skrá kg</t>
  </si>
  <si>
    <t>Búrfell Hrossabjúgu 2 í pakka - kílóverð</t>
  </si>
  <si>
    <t>Ferskir kjúklingaleggir - ódýrasta kílóverð</t>
  </si>
  <si>
    <t>Rófur íslenskar - ódýrasta kílóverð</t>
  </si>
  <si>
    <t>Isio 4 - 1 l</t>
  </si>
  <si>
    <t>Kornax Heilhveiti - 2kg</t>
  </si>
  <si>
    <t>Avacado - Ódýrasta kílóverð</t>
  </si>
  <si>
    <t>Vogaídýfa 175gr m/sweet chilli 175 gr</t>
  </si>
  <si>
    <t xml:space="preserve">Krakkalýsi 240 ml </t>
  </si>
  <si>
    <t>Appelsínur - Ódýrasta kílóverð</t>
  </si>
  <si>
    <t>Verðkönnun ASÍ í matvöruverslunum 10.10.14</t>
  </si>
  <si>
    <t>magn</t>
  </si>
  <si>
    <t>samtals</t>
  </si>
  <si>
    <t>Karfa</t>
  </si>
  <si>
    <t>ein</t>
  </si>
  <si>
    <t>Karfa samtals</t>
  </si>
  <si>
    <t>Vísitala matarkörfu</t>
  </si>
  <si>
    <t>stk</t>
  </si>
  <si>
    <t>kg</t>
  </si>
  <si>
    <t>Matarkarfa 10. október 2014</t>
  </si>
  <si>
    <t xml:space="preserve">Nettó </t>
  </si>
  <si>
    <t xml:space="preserve">Iceland </t>
  </si>
  <si>
    <t xml:space="preserve">Samkaup Úrval </t>
  </si>
  <si>
    <t xml:space="preserve">Víðir </t>
  </si>
  <si>
    <t>max</t>
  </si>
  <si>
    <t>min</t>
  </si>
  <si>
    <t>munur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</si>
</sst>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textRotation="90"/>
    </xf>
    <xf numFmtId="0" fontId="4" fillId="0" borderId="0" xfId="0" applyFont="1" applyFill="1" applyBorder="1" applyAlignment="1">
      <alignment horizontal="center" textRotation="90"/>
    </xf>
    <xf numFmtId="164" fontId="6" fillId="0" borderId="9" xfId="1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64" fontId="6" fillId="0" borderId="14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6" fillId="0" borderId="20" xfId="1" applyNumberFormat="1" applyFont="1" applyFill="1" applyBorder="1" applyAlignment="1">
      <alignment horizontal="center" vertical="center"/>
    </xf>
    <xf numFmtId="164" fontId="6" fillId="0" borderId="21" xfId="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4" fontId="6" fillId="0" borderId="27" xfId="1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/>
    </xf>
    <xf numFmtId="164" fontId="9" fillId="0" borderId="29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0" fontId="10" fillId="0" borderId="0" xfId="0" applyFont="1"/>
    <xf numFmtId="164" fontId="9" fillId="0" borderId="18" xfId="1" applyNumberFormat="1" applyFont="1" applyFill="1" applyBorder="1" applyAlignment="1">
      <alignment horizontal="center" vertical="center"/>
    </xf>
    <xf numFmtId="164" fontId="9" fillId="0" borderId="28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8" fillId="2" borderId="3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64" fontId="9" fillId="0" borderId="15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0" fillId="0" borderId="0" xfId="0" applyNumberFormat="1"/>
    <xf numFmtId="9" fontId="0" fillId="0" borderId="0" xfId="2" applyFont="1"/>
    <xf numFmtId="164" fontId="9" fillId="0" borderId="33" xfId="1" applyNumberFormat="1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164" fontId="2" fillId="0" borderId="16" xfId="1" applyNumberFormat="1" applyFont="1" applyBorder="1" applyAlignment="1">
      <alignment horizontal="center" wrapText="1"/>
    </xf>
    <xf numFmtId="164" fontId="2" fillId="0" borderId="30" xfId="1" applyNumberFormat="1" applyFont="1" applyBorder="1" applyAlignment="1">
      <alignment horizontal="center" wrapText="1"/>
    </xf>
    <xf numFmtId="164" fontId="3" fillId="10" borderId="7" xfId="1" applyNumberFormat="1" applyFont="1" applyFill="1" applyBorder="1" applyAlignment="1">
      <alignment horizontal="center" vertical="center" wrapText="1"/>
    </xf>
    <xf numFmtId="164" fontId="3" fillId="10" borderId="31" xfId="1" applyNumberFormat="1" applyFont="1" applyFill="1" applyBorder="1" applyAlignment="1">
      <alignment horizontal="center" vertical="center" wrapText="1"/>
    </xf>
    <xf numFmtId="164" fontId="3" fillId="11" borderId="7" xfId="1" applyNumberFormat="1" applyFont="1" applyFill="1" applyBorder="1" applyAlignment="1">
      <alignment horizontal="center" vertical="center" wrapText="1"/>
    </xf>
    <xf numFmtId="164" fontId="3" fillId="11" borderId="31" xfId="1" applyNumberFormat="1" applyFont="1" applyFill="1" applyBorder="1" applyAlignment="1">
      <alignment horizontal="center" vertical="center" wrapText="1"/>
    </xf>
    <xf numFmtId="164" fontId="3" fillId="7" borderId="7" xfId="1" applyNumberFormat="1" applyFont="1" applyFill="1" applyBorder="1" applyAlignment="1">
      <alignment horizontal="center" vertical="center" wrapText="1"/>
    </xf>
    <xf numFmtId="164" fontId="3" fillId="7" borderId="31" xfId="1" applyNumberFormat="1" applyFont="1" applyFill="1" applyBorder="1" applyAlignment="1">
      <alignment horizontal="center" vertical="center" wrapText="1"/>
    </xf>
    <xf numFmtId="164" fontId="3" fillId="3" borderId="32" xfId="1" applyNumberFormat="1" applyFont="1" applyFill="1" applyBorder="1" applyAlignment="1">
      <alignment horizontal="center" vertical="center" wrapText="1"/>
    </xf>
    <xf numFmtId="164" fontId="3" fillId="6" borderId="7" xfId="1" applyNumberFormat="1" applyFont="1" applyFill="1" applyBorder="1" applyAlignment="1">
      <alignment horizontal="center" vertical="center" wrapText="1"/>
    </xf>
    <xf numFmtId="164" fontId="3" fillId="6" borderId="31" xfId="1" applyNumberFormat="1" applyFont="1" applyFill="1" applyBorder="1" applyAlignment="1">
      <alignment horizontal="center" vertical="center" wrapText="1"/>
    </xf>
    <xf numFmtId="164" fontId="3" fillId="9" borderId="32" xfId="1" applyNumberFormat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 applyAlignment="1">
      <alignment horizontal="center" vertical="center" wrapText="1"/>
    </xf>
    <xf numFmtId="164" fontId="3" fillId="8" borderId="31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32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4" fontId="3" fillId="4" borderId="3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zoomScale="85" zoomScaleNormal="85" workbookViewId="0">
      <pane ySplit="1" topLeftCell="A32" activePane="bottomLeft" state="frozen"/>
      <selection pane="bottomLeft" activeCell="H63" sqref="H63"/>
    </sheetView>
  </sheetViews>
  <sheetFormatPr defaultRowHeight="15" x14ac:dyDescent="0.25"/>
  <cols>
    <col min="1" max="1" width="42.7109375" style="5" bestFit="1" customWidth="1"/>
    <col min="2" max="2" width="6.42578125" style="43" bestFit="1" customWidth="1"/>
    <col min="3" max="3" width="6.42578125" style="43" customWidth="1"/>
    <col min="4" max="4" width="13.7109375" customWidth="1"/>
    <col min="5" max="5" width="12.7109375" style="28" bestFit="1" customWidth="1"/>
    <col min="6" max="6" width="10.42578125" bestFit="1" customWidth="1"/>
    <col min="7" max="7" width="12.7109375" style="28" bestFit="1" customWidth="1"/>
    <col min="8" max="8" width="10.42578125" bestFit="1" customWidth="1"/>
    <col min="9" max="9" width="12.7109375" style="28" bestFit="1" customWidth="1"/>
    <col min="10" max="10" width="10.42578125" bestFit="1" customWidth="1"/>
    <col min="11" max="11" width="12.7109375" style="28" bestFit="1" customWidth="1"/>
    <col min="12" max="12" width="10.42578125" bestFit="1" customWidth="1"/>
    <col min="13" max="13" width="12.7109375" style="28" bestFit="1" customWidth="1"/>
    <col min="14" max="14" width="10.42578125" bestFit="1" customWidth="1"/>
    <col min="15" max="15" width="12.7109375" style="28" bestFit="1" customWidth="1"/>
    <col min="16" max="16" width="10.42578125" bestFit="1" customWidth="1"/>
    <col min="17" max="17" width="12.7109375" style="28" bestFit="1" customWidth="1"/>
    <col min="18" max="18" width="10.42578125" bestFit="1" customWidth="1"/>
    <col min="19" max="19" width="12.7109375" style="28" bestFit="1" customWidth="1"/>
    <col min="20" max="20" width="10.42578125" bestFit="1" customWidth="1"/>
    <col min="21" max="21" width="12.7109375" style="28" bestFit="1" customWidth="1"/>
    <col min="22" max="22" width="4.28515625" customWidth="1"/>
    <col min="23" max="24" width="9.7109375" bestFit="1" customWidth="1"/>
    <col min="25" max="25" width="5.7109375" bestFit="1" customWidth="1"/>
  </cols>
  <sheetData>
    <row r="1" spans="1:27" ht="79.5" customHeight="1" thickBot="1" x14ac:dyDescent="0.3">
      <c r="A1" s="23" t="s">
        <v>54</v>
      </c>
      <c r="B1" s="23" t="s">
        <v>55</v>
      </c>
      <c r="C1" s="23" t="s">
        <v>58</v>
      </c>
      <c r="D1" s="83" t="s">
        <v>2</v>
      </c>
      <c r="E1" s="84"/>
      <c r="F1" s="81" t="s">
        <v>1</v>
      </c>
      <c r="G1" s="82"/>
      <c r="H1" s="79" t="s">
        <v>64</v>
      </c>
      <c r="I1" s="80"/>
      <c r="J1" s="76" t="s">
        <v>5</v>
      </c>
      <c r="K1" s="77"/>
      <c r="L1" s="78" t="s">
        <v>65</v>
      </c>
      <c r="M1" s="78"/>
      <c r="N1" s="71" t="s">
        <v>4</v>
      </c>
      <c r="O1" s="72"/>
      <c r="P1" s="75" t="s">
        <v>3</v>
      </c>
      <c r="Q1" s="75"/>
      <c r="R1" s="73" t="s">
        <v>66</v>
      </c>
      <c r="S1" s="74"/>
      <c r="T1" s="69" t="s">
        <v>67</v>
      </c>
      <c r="U1" s="70"/>
      <c r="V1" s="1"/>
      <c r="W1" s="2" t="s">
        <v>68</v>
      </c>
      <c r="X1" s="2" t="s">
        <v>69</v>
      </c>
      <c r="Y1" s="2" t="s">
        <v>70</v>
      </c>
      <c r="Z1" s="2"/>
      <c r="AA1" s="2"/>
    </row>
    <row r="2" spans="1:27" ht="16.5" thickBot="1" x14ac:dyDescent="0.3">
      <c r="A2" s="12"/>
      <c r="B2" s="12"/>
      <c r="C2" s="12"/>
      <c r="D2" s="13" t="s">
        <v>6</v>
      </c>
      <c r="E2" s="24" t="s">
        <v>57</v>
      </c>
      <c r="F2" s="13" t="s">
        <v>6</v>
      </c>
      <c r="G2" s="24" t="s">
        <v>57</v>
      </c>
      <c r="H2" s="13" t="s">
        <v>6</v>
      </c>
      <c r="I2" s="32" t="s">
        <v>57</v>
      </c>
      <c r="J2" s="13" t="s">
        <v>6</v>
      </c>
      <c r="K2" s="32" t="s">
        <v>57</v>
      </c>
      <c r="L2" s="14" t="s">
        <v>6</v>
      </c>
      <c r="M2" s="24" t="s">
        <v>57</v>
      </c>
      <c r="N2" s="13" t="s">
        <v>6</v>
      </c>
      <c r="O2" s="32" t="s">
        <v>57</v>
      </c>
      <c r="P2" s="14" t="s">
        <v>6</v>
      </c>
      <c r="Q2" s="24" t="s">
        <v>57</v>
      </c>
      <c r="R2" s="13" t="s">
        <v>6</v>
      </c>
      <c r="S2" s="32" t="s">
        <v>57</v>
      </c>
      <c r="T2" s="13" t="s">
        <v>6</v>
      </c>
      <c r="U2" s="32" t="s">
        <v>57</v>
      </c>
      <c r="V2" s="1"/>
      <c r="W2" s="2"/>
      <c r="X2" s="2"/>
      <c r="Y2" s="2"/>
      <c r="Z2" s="2"/>
      <c r="AA2" s="2"/>
    </row>
    <row r="3" spans="1:27" ht="15.75" x14ac:dyDescent="0.25">
      <c r="A3" s="18" t="s">
        <v>42</v>
      </c>
      <c r="B3" s="45">
        <v>2</v>
      </c>
      <c r="C3" s="39" t="s">
        <v>61</v>
      </c>
      <c r="D3" s="6">
        <v>193</v>
      </c>
      <c r="E3" s="25">
        <f>D3*$B3</f>
        <v>386</v>
      </c>
      <c r="F3" s="19">
        <v>193</v>
      </c>
      <c r="G3" s="29">
        <f>F3*$B3</f>
        <v>386</v>
      </c>
      <c r="H3" s="6">
        <v>193</v>
      </c>
      <c r="I3" s="25">
        <f>H3*$B3</f>
        <v>386</v>
      </c>
      <c r="J3" s="6">
        <v>193</v>
      </c>
      <c r="K3" s="25">
        <f t="shared" ref="K3:K50" si="0">J3*$B3</f>
        <v>386</v>
      </c>
      <c r="L3" s="19">
        <v>195</v>
      </c>
      <c r="M3" s="29">
        <f>L3*$B3</f>
        <v>390</v>
      </c>
      <c r="N3" s="6">
        <v>193</v>
      </c>
      <c r="O3" s="25">
        <f t="shared" ref="O3:O50" si="1">N3*$B3</f>
        <v>386</v>
      </c>
      <c r="P3" s="19">
        <v>193</v>
      </c>
      <c r="Q3" s="29">
        <f>P3*$B3</f>
        <v>386</v>
      </c>
      <c r="R3" s="6">
        <v>193</v>
      </c>
      <c r="S3" s="25">
        <f>R3*$B3</f>
        <v>386</v>
      </c>
      <c r="T3" s="20">
        <v>193</v>
      </c>
      <c r="U3" s="35">
        <f>T3*$B3</f>
        <v>386</v>
      </c>
      <c r="W3" s="62">
        <f>MAX(D3,F3,H3,J3,L3,N3,P3,R3,T3)</f>
        <v>195</v>
      </c>
      <c r="X3" s="62">
        <f>MIN(D3,F3,H3,J3,L3,N3,P3,R3,T3)</f>
        <v>193</v>
      </c>
      <c r="Y3" s="63">
        <f>(W3-X3)/X3</f>
        <v>1.0362694300518135E-2</v>
      </c>
    </row>
    <row r="4" spans="1:27" ht="15.75" x14ac:dyDescent="0.25">
      <c r="A4" s="8" t="s">
        <v>7</v>
      </c>
      <c r="B4" s="46">
        <v>2</v>
      </c>
      <c r="C4" s="40" t="s">
        <v>61</v>
      </c>
      <c r="D4" s="4">
        <v>145</v>
      </c>
      <c r="E4" s="26">
        <f t="shared" ref="E4:G50" si="2">D4*$B4</f>
        <v>290</v>
      </c>
      <c r="F4" s="11">
        <v>146</v>
      </c>
      <c r="G4" s="30">
        <f t="shared" si="2"/>
        <v>292</v>
      </c>
      <c r="H4" s="4">
        <v>155</v>
      </c>
      <c r="I4" s="26">
        <f t="shared" ref="I4:M4" si="3">H4*$B4</f>
        <v>310</v>
      </c>
      <c r="J4" s="4">
        <v>148</v>
      </c>
      <c r="K4" s="26">
        <f t="shared" si="0"/>
        <v>296</v>
      </c>
      <c r="L4" s="11">
        <v>158</v>
      </c>
      <c r="M4" s="30">
        <f t="shared" si="3"/>
        <v>316</v>
      </c>
      <c r="N4" s="4">
        <v>159</v>
      </c>
      <c r="O4" s="26">
        <f t="shared" si="1"/>
        <v>318</v>
      </c>
      <c r="P4" s="11">
        <v>159</v>
      </c>
      <c r="Q4" s="30">
        <f t="shared" ref="Q4" si="4">P4*$B4</f>
        <v>318</v>
      </c>
      <c r="R4" s="4">
        <v>159</v>
      </c>
      <c r="S4" s="26">
        <f t="shared" ref="S4" si="5">R4*$B4</f>
        <v>318</v>
      </c>
      <c r="T4" s="16">
        <v>178</v>
      </c>
      <c r="U4" s="36">
        <f t="shared" ref="U4" si="6">T4*$B4</f>
        <v>356</v>
      </c>
      <c r="W4" s="62">
        <f t="shared" ref="W4:W50" si="7">MAX(D4,F4,H4,J4,L4,N4,P4,R4,T4)</f>
        <v>178</v>
      </c>
      <c r="X4" s="62">
        <f t="shared" ref="X4:X50" si="8">MIN(D4,F4,H4,J4,L4,N4,P4,R4,T4)</f>
        <v>145</v>
      </c>
      <c r="Y4" s="63">
        <f t="shared" ref="Y4:Y50" si="9">(W4-X4)/X4</f>
        <v>0.22758620689655173</v>
      </c>
    </row>
    <row r="5" spans="1:27" ht="15.75" x14ac:dyDescent="0.25">
      <c r="A5" s="8" t="s">
        <v>8</v>
      </c>
      <c r="B5" s="47">
        <v>1</v>
      </c>
      <c r="C5" s="41" t="s">
        <v>61</v>
      </c>
      <c r="D5" s="3">
        <v>108</v>
      </c>
      <c r="E5" s="26">
        <f t="shared" si="2"/>
        <v>108</v>
      </c>
      <c r="F5" s="10">
        <v>108</v>
      </c>
      <c r="G5" s="30">
        <f t="shared" si="2"/>
        <v>108</v>
      </c>
      <c r="H5" s="3">
        <v>109</v>
      </c>
      <c r="I5" s="26">
        <f t="shared" ref="I5:M5" si="10">H5*$B5</f>
        <v>109</v>
      </c>
      <c r="J5" s="3">
        <v>108</v>
      </c>
      <c r="K5" s="26">
        <f t="shared" si="0"/>
        <v>108</v>
      </c>
      <c r="L5" s="10">
        <v>108</v>
      </c>
      <c r="M5" s="30">
        <f t="shared" si="10"/>
        <v>108</v>
      </c>
      <c r="N5" s="3">
        <v>109</v>
      </c>
      <c r="O5" s="26">
        <f t="shared" si="1"/>
        <v>109</v>
      </c>
      <c r="P5" s="10">
        <v>109</v>
      </c>
      <c r="Q5" s="30">
        <f t="shared" ref="Q5" si="11">P5*$B5</f>
        <v>109</v>
      </c>
      <c r="R5" s="3">
        <v>109</v>
      </c>
      <c r="S5" s="26">
        <f t="shared" ref="S5" si="12">R5*$B5</f>
        <v>109</v>
      </c>
      <c r="T5" s="15">
        <v>109</v>
      </c>
      <c r="U5" s="36">
        <f t="shared" ref="U5" si="13">T5*$B5</f>
        <v>109</v>
      </c>
      <c r="W5" s="62">
        <f t="shared" si="7"/>
        <v>109</v>
      </c>
      <c r="X5" s="62">
        <f t="shared" si="8"/>
        <v>108</v>
      </c>
      <c r="Y5" s="63">
        <f t="shared" si="9"/>
        <v>9.2592592592592587E-3</v>
      </c>
    </row>
    <row r="6" spans="1:27" ht="15.75" x14ac:dyDescent="0.25">
      <c r="A6" s="8" t="s">
        <v>9</v>
      </c>
      <c r="B6" s="47">
        <v>1</v>
      </c>
      <c r="C6" s="41" t="s">
        <v>61</v>
      </c>
      <c r="D6" s="3">
        <v>179</v>
      </c>
      <c r="E6" s="26">
        <f t="shared" si="2"/>
        <v>179</v>
      </c>
      <c r="F6" s="10">
        <v>195</v>
      </c>
      <c r="G6" s="30">
        <f t="shared" si="2"/>
        <v>195</v>
      </c>
      <c r="H6" s="3">
        <v>198</v>
      </c>
      <c r="I6" s="26">
        <f t="shared" ref="I6:M6" si="14">H6*$B6</f>
        <v>198</v>
      </c>
      <c r="J6" s="3">
        <v>176</v>
      </c>
      <c r="K6" s="26">
        <f t="shared" si="0"/>
        <v>176</v>
      </c>
      <c r="L6" s="10">
        <v>198</v>
      </c>
      <c r="M6" s="30">
        <f t="shared" si="14"/>
        <v>198</v>
      </c>
      <c r="N6" s="3">
        <v>195</v>
      </c>
      <c r="O6" s="26">
        <f t="shared" si="1"/>
        <v>195</v>
      </c>
      <c r="P6" s="10">
        <v>198</v>
      </c>
      <c r="Q6" s="30">
        <f t="shared" ref="Q6" si="15">P6*$B6</f>
        <v>198</v>
      </c>
      <c r="R6" s="3">
        <v>199</v>
      </c>
      <c r="S6" s="26">
        <f t="shared" ref="S6" si="16">R6*$B6</f>
        <v>199</v>
      </c>
      <c r="T6" s="15">
        <v>199</v>
      </c>
      <c r="U6" s="36">
        <f t="shared" ref="U6" si="17">T6*$B6</f>
        <v>199</v>
      </c>
      <c r="W6" s="62">
        <f t="shared" si="7"/>
        <v>199</v>
      </c>
      <c r="X6" s="62">
        <f t="shared" si="8"/>
        <v>176</v>
      </c>
      <c r="Y6" s="63">
        <f t="shared" si="9"/>
        <v>0.13068181818181818</v>
      </c>
    </row>
    <row r="7" spans="1:27" ht="15.75" x14ac:dyDescent="0.25">
      <c r="A7" s="9" t="s">
        <v>43</v>
      </c>
      <c r="B7" s="48">
        <v>1</v>
      </c>
      <c r="C7" s="42" t="s">
        <v>61</v>
      </c>
      <c r="D7" s="3">
        <v>379</v>
      </c>
      <c r="E7" s="26">
        <f t="shared" si="2"/>
        <v>379</v>
      </c>
      <c r="F7" s="10">
        <v>382</v>
      </c>
      <c r="G7" s="30">
        <f t="shared" si="2"/>
        <v>382</v>
      </c>
      <c r="H7" s="3">
        <v>459</v>
      </c>
      <c r="I7" s="26">
        <f t="shared" ref="I7:M7" si="18">H7*$B7</f>
        <v>459</v>
      </c>
      <c r="J7" s="3">
        <v>389</v>
      </c>
      <c r="K7" s="26">
        <f t="shared" si="0"/>
        <v>389</v>
      </c>
      <c r="L7" s="10">
        <v>398</v>
      </c>
      <c r="M7" s="30">
        <f t="shared" si="18"/>
        <v>398</v>
      </c>
      <c r="N7" s="3">
        <v>399</v>
      </c>
      <c r="O7" s="26">
        <f t="shared" si="1"/>
        <v>399</v>
      </c>
      <c r="P7" s="10">
        <v>428</v>
      </c>
      <c r="Q7" s="30">
        <f t="shared" ref="Q7" si="19">P7*$B7</f>
        <v>428</v>
      </c>
      <c r="R7" s="3">
        <v>399</v>
      </c>
      <c r="S7" s="26">
        <f t="shared" ref="S7" si="20">R7*$B7</f>
        <v>399</v>
      </c>
      <c r="T7" s="15">
        <v>428</v>
      </c>
      <c r="U7" s="36">
        <f t="shared" ref="U7" si="21">T7*$B7</f>
        <v>428</v>
      </c>
      <c r="W7" s="62">
        <f t="shared" si="7"/>
        <v>459</v>
      </c>
      <c r="X7" s="62">
        <f t="shared" si="8"/>
        <v>379</v>
      </c>
      <c r="Y7" s="63">
        <f t="shared" si="9"/>
        <v>0.21108179419525067</v>
      </c>
    </row>
    <row r="8" spans="1:27" ht="15.75" x14ac:dyDescent="0.25">
      <c r="A8" s="8" t="s">
        <v>44</v>
      </c>
      <c r="B8" s="47">
        <v>0.3</v>
      </c>
      <c r="C8" s="41" t="s">
        <v>62</v>
      </c>
      <c r="D8" s="3">
        <v>1896</v>
      </c>
      <c r="E8" s="26">
        <f t="shared" si="2"/>
        <v>568.79999999999995</v>
      </c>
      <c r="F8" s="10">
        <v>1755</v>
      </c>
      <c r="G8" s="30">
        <f t="shared" si="2"/>
        <v>526.5</v>
      </c>
      <c r="H8" s="3">
        <v>1803</v>
      </c>
      <c r="I8" s="26">
        <f t="shared" ref="I8:M8" si="22">H8*$B8</f>
        <v>540.9</v>
      </c>
      <c r="J8" s="3">
        <v>1812</v>
      </c>
      <c r="K8" s="26">
        <f t="shared" si="0"/>
        <v>543.6</v>
      </c>
      <c r="L8" s="10">
        <v>1993</v>
      </c>
      <c r="M8" s="30">
        <f t="shared" si="22"/>
        <v>597.9</v>
      </c>
      <c r="N8" s="3">
        <v>2063</v>
      </c>
      <c r="O8" s="26">
        <f t="shared" si="1"/>
        <v>618.9</v>
      </c>
      <c r="P8" s="10">
        <v>1903</v>
      </c>
      <c r="Q8" s="30">
        <f t="shared" ref="Q8" si="23">P8*$B8</f>
        <v>570.9</v>
      </c>
      <c r="R8" s="3">
        <v>1906</v>
      </c>
      <c r="S8" s="26">
        <f t="shared" ref="S8" si="24">R8*$B8</f>
        <v>571.79999999999995</v>
      </c>
      <c r="T8" s="15">
        <v>2226</v>
      </c>
      <c r="U8" s="36">
        <f t="shared" ref="U8" si="25">T8*$B8</f>
        <v>667.8</v>
      </c>
      <c r="W8" s="62">
        <f t="shared" si="7"/>
        <v>2226</v>
      </c>
      <c r="X8" s="62">
        <f t="shared" si="8"/>
        <v>1755</v>
      </c>
      <c r="Y8" s="63">
        <f t="shared" si="9"/>
        <v>0.26837606837606837</v>
      </c>
    </row>
    <row r="9" spans="1:27" ht="15.75" x14ac:dyDescent="0.25">
      <c r="A9" s="9" t="s">
        <v>10</v>
      </c>
      <c r="B9" s="48">
        <v>1</v>
      </c>
      <c r="C9" s="42" t="s">
        <v>61</v>
      </c>
      <c r="D9" s="3">
        <v>679</v>
      </c>
      <c r="E9" s="26">
        <f t="shared" si="2"/>
        <v>679</v>
      </c>
      <c r="F9" s="10">
        <v>686</v>
      </c>
      <c r="G9" s="30">
        <f t="shared" si="2"/>
        <v>686</v>
      </c>
      <c r="H9" s="3">
        <v>695</v>
      </c>
      <c r="I9" s="26">
        <f t="shared" ref="I9:M9" si="26">H9*$B9</f>
        <v>695</v>
      </c>
      <c r="J9" s="3">
        <v>675</v>
      </c>
      <c r="K9" s="26">
        <f t="shared" si="0"/>
        <v>675</v>
      </c>
      <c r="L9" s="10">
        <v>698</v>
      </c>
      <c r="M9" s="30">
        <f t="shared" si="26"/>
        <v>698</v>
      </c>
      <c r="N9" s="3">
        <v>715</v>
      </c>
      <c r="O9" s="26">
        <f t="shared" si="1"/>
        <v>715</v>
      </c>
      <c r="P9" s="10">
        <v>717</v>
      </c>
      <c r="Q9" s="30">
        <f t="shared" ref="Q9" si="27">P9*$B9</f>
        <v>717</v>
      </c>
      <c r="R9" s="3">
        <v>719</v>
      </c>
      <c r="S9" s="26">
        <f t="shared" ref="S9" si="28">R9*$B9</f>
        <v>719</v>
      </c>
      <c r="T9" s="15">
        <v>698</v>
      </c>
      <c r="U9" s="36">
        <f t="shared" ref="U9" si="29">T9*$B9</f>
        <v>698</v>
      </c>
      <c r="W9" s="62">
        <f t="shared" si="7"/>
        <v>719</v>
      </c>
      <c r="X9" s="62">
        <f t="shared" si="8"/>
        <v>675</v>
      </c>
      <c r="Y9" s="63">
        <f t="shared" si="9"/>
        <v>6.5185185185185179E-2</v>
      </c>
    </row>
    <row r="10" spans="1:27" ht="15.75" x14ac:dyDescent="0.25">
      <c r="A10" s="9" t="s">
        <v>11</v>
      </c>
      <c r="B10" s="48">
        <v>3</v>
      </c>
      <c r="C10" s="42" t="s">
        <v>61</v>
      </c>
      <c r="D10" s="3">
        <v>163</v>
      </c>
      <c r="E10" s="26">
        <f t="shared" si="2"/>
        <v>489</v>
      </c>
      <c r="F10" s="10">
        <v>165</v>
      </c>
      <c r="G10" s="30">
        <f t="shared" si="2"/>
        <v>495</v>
      </c>
      <c r="H10" s="3">
        <v>169</v>
      </c>
      <c r="I10" s="26">
        <f t="shared" ref="I10:M10" si="30">H10*$B10</f>
        <v>507</v>
      </c>
      <c r="J10" s="3">
        <v>165</v>
      </c>
      <c r="K10" s="26">
        <f t="shared" si="0"/>
        <v>495</v>
      </c>
      <c r="L10" s="10">
        <v>168</v>
      </c>
      <c r="M10" s="30">
        <f t="shared" si="30"/>
        <v>504</v>
      </c>
      <c r="N10" s="3">
        <v>185</v>
      </c>
      <c r="O10" s="26">
        <f t="shared" si="1"/>
        <v>555</v>
      </c>
      <c r="P10" s="10">
        <v>185</v>
      </c>
      <c r="Q10" s="30">
        <f t="shared" ref="Q10" si="31">P10*$B10</f>
        <v>555</v>
      </c>
      <c r="R10" s="3">
        <v>185</v>
      </c>
      <c r="S10" s="26">
        <f t="shared" ref="S10" si="32">R10*$B10</f>
        <v>555</v>
      </c>
      <c r="T10" s="15">
        <v>175</v>
      </c>
      <c r="U10" s="36">
        <f t="shared" ref="U10" si="33">T10*$B10</f>
        <v>525</v>
      </c>
      <c r="W10" s="62">
        <f t="shared" si="7"/>
        <v>185</v>
      </c>
      <c r="X10" s="62">
        <f t="shared" si="8"/>
        <v>163</v>
      </c>
      <c r="Y10" s="63">
        <f t="shared" si="9"/>
        <v>0.13496932515337423</v>
      </c>
    </row>
    <row r="11" spans="1:27" ht="15.75" x14ac:dyDescent="0.25">
      <c r="A11" s="9" t="s">
        <v>12</v>
      </c>
      <c r="B11" s="48">
        <v>1</v>
      </c>
      <c r="C11" s="42" t="s">
        <v>61</v>
      </c>
      <c r="D11" s="3">
        <v>533</v>
      </c>
      <c r="E11" s="26">
        <f t="shared" si="2"/>
        <v>533</v>
      </c>
      <c r="F11" s="10">
        <v>535</v>
      </c>
      <c r="G11" s="30">
        <f t="shared" si="2"/>
        <v>535</v>
      </c>
      <c r="H11" s="3">
        <v>545</v>
      </c>
      <c r="I11" s="26">
        <f t="shared" ref="I11:M11" si="34">H11*$B11</f>
        <v>545</v>
      </c>
      <c r="J11" s="3">
        <v>539</v>
      </c>
      <c r="K11" s="26">
        <f t="shared" si="0"/>
        <v>539</v>
      </c>
      <c r="L11" s="10">
        <v>558</v>
      </c>
      <c r="M11" s="30">
        <f t="shared" si="34"/>
        <v>558</v>
      </c>
      <c r="N11" s="3">
        <v>559</v>
      </c>
      <c r="O11" s="26">
        <f t="shared" si="1"/>
        <v>559</v>
      </c>
      <c r="P11" s="10">
        <v>598</v>
      </c>
      <c r="Q11" s="30">
        <f t="shared" ref="Q11" si="35">P11*$B11</f>
        <v>598</v>
      </c>
      <c r="R11" s="3">
        <v>599</v>
      </c>
      <c r="S11" s="26">
        <f t="shared" ref="S11" si="36">R11*$B11</f>
        <v>599</v>
      </c>
      <c r="T11" s="15">
        <v>578</v>
      </c>
      <c r="U11" s="36">
        <f t="shared" ref="U11" si="37">T11*$B11</f>
        <v>578</v>
      </c>
      <c r="W11" s="62">
        <f t="shared" si="7"/>
        <v>599</v>
      </c>
      <c r="X11" s="62">
        <f t="shared" si="8"/>
        <v>533</v>
      </c>
      <c r="Y11" s="63">
        <f t="shared" si="9"/>
        <v>0.12382739212007504</v>
      </c>
    </row>
    <row r="12" spans="1:27" ht="15.75" x14ac:dyDescent="0.25">
      <c r="A12" s="9" t="s">
        <v>13</v>
      </c>
      <c r="B12" s="48">
        <v>2</v>
      </c>
      <c r="C12" s="42" t="s">
        <v>61</v>
      </c>
      <c r="D12" s="3">
        <v>252</v>
      </c>
      <c r="E12" s="26">
        <f t="shared" si="2"/>
        <v>504</v>
      </c>
      <c r="F12" s="10">
        <v>254</v>
      </c>
      <c r="G12" s="30">
        <f t="shared" si="2"/>
        <v>508</v>
      </c>
      <c r="H12" s="3">
        <v>253</v>
      </c>
      <c r="I12" s="26">
        <f t="shared" ref="I12:M12" si="38">H12*$B12</f>
        <v>506</v>
      </c>
      <c r="J12" s="3">
        <v>288</v>
      </c>
      <c r="K12" s="26">
        <f t="shared" si="0"/>
        <v>576</v>
      </c>
      <c r="L12" s="10">
        <v>268</v>
      </c>
      <c r="M12" s="30">
        <f t="shared" si="38"/>
        <v>536</v>
      </c>
      <c r="N12" s="3">
        <v>289</v>
      </c>
      <c r="O12" s="26">
        <f t="shared" si="1"/>
        <v>578</v>
      </c>
      <c r="P12" s="10">
        <v>295</v>
      </c>
      <c r="Q12" s="30">
        <f t="shared" ref="Q12" si="39">P12*$B12</f>
        <v>590</v>
      </c>
      <c r="R12" s="3">
        <v>285</v>
      </c>
      <c r="S12" s="26">
        <f t="shared" ref="S12" si="40">R12*$B12</f>
        <v>570</v>
      </c>
      <c r="T12" s="15">
        <v>298</v>
      </c>
      <c r="U12" s="36">
        <f t="shared" ref="U12" si="41">T12*$B12</f>
        <v>596</v>
      </c>
      <c r="W12" s="62">
        <f t="shared" si="7"/>
        <v>298</v>
      </c>
      <c r="X12" s="62">
        <f t="shared" si="8"/>
        <v>252</v>
      </c>
      <c r="Y12" s="63">
        <f t="shared" si="9"/>
        <v>0.18253968253968253</v>
      </c>
    </row>
    <row r="13" spans="1:27" ht="15.75" x14ac:dyDescent="0.25">
      <c r="A13" s="9" t="s">
        <v>14</v>
      </c>
      <c r="B13" s="48">
        <v>1</v>
      </c>
      <c r="C13" s="42" t="s">
        <v>61</v>
      </c>
      <c r="D13" s="3">
        <v>201</v>
      </c>
      <c r="E13" s="26">
        <f t="shared" si="2"/>
        <v>201</v>
      </c>
      <c r="F13" s="10">
        <v>205</v>
      </c>
      <c r="G13" s="30">
        <f t="shared" si="2"/>
        <v>205</v>
      </c>
      <c r="H13" s="3">
        <v>209</v>
      </c>
      <c r="I13" s="26">
        <f t="shared" ref="I13:M13" si="42">H13*$B13</f>
        <v>209</v>
      </c>
      <c r="J13" s="3">
        <v>203</v>
      </c>
      <c r="K13" s="26">
        <f t="shared" si="0"/>
        <v>203</v>
      </c>
      <c r="L13" s="10">
        <v>218</v>
      </c>
      <c r="M13" s="30">
        <f t="shared" si="42"/>
        <v>218</v>
      </c>
      <c r="N13" s="3">
        <v>209</v>
      </c>
      <c r="O13" s="26">
        <f t="shared" si="1"/>
        <v>209</v>
      </c>
      <c r="P13" s="10">
        <v>228</v>
      </c>
      <c r="Q13" s="30">
        <f t="shared" ref="Q13" si="43">P13*$B13</f>
        <v>228</v>
      </c>
      <c r="R13" s="3">
        <v>209</v>
      </c>
      <c r="S13" s="26">
        <f t="shared" ref="S13" si="44">R13*$B13</f>
        <v>209</v>
      </c>
      <c r="T13" s="15">
        <v>228</v>
      </c>
      <c r="U13" s="36">
        <f t="shared" ref="U13" si="45">T13*$B13</f>
        <v>228</v>
      </c>
      <c r="W13" s="62">
        <f t="shared" si="7"/>
        <v>228</v>
      </c>
      <c r="X13" s="62">
        <f t="shared" si="8"/>
        <v>201</v>
      </c>
      <c r="Y13" s="63">
        <f t="shared" si="9"/>
        <v>0.13432835820895522</v>
      </c>
    </row>
    <row r="14" spans="1:27" ht="15.75" x14ac:dyDescent="0.25">
      <c r="A14" s="8" t="s">
        <v>15</v>
      </c>
      <c r="B14" s="47">
        <v>2</v>
      </c>
      <c r="C14" s="41" t="s">
        <v>61</v>
      </c>
      <c r="D14" s="3">
        <v>267</v>
      </c>
      <c r="E14" s="26">
        <f t="shared" si="2"/>
        <v>534</v>
      </c>
      <c r="F14" s="10">
        <v>268</v>
      </c>
      <c r="G14" s="30">
        <f t="shared" si="2"/>
        <v>536</v>
      </c>
      <c r="H14" s="3">
        <v>271</v>
      </c>
      <c r="I14" s="26">
        <f t="shared" ref="I14:M14" si="46">H14*$B14</f>
        <v>542</v>
      </c>
      <c r="J14" s="3">
        <v>268</v>
      </c>
      <c r="K14" s="26">
        <f t="shared" si="0"/>
        <v>536</v>
      </c>
      <c r="L14" s="10">
        <v>278</v>
      </c>
      <c r="M14" s="30">
        <f t="shared" si="46"/>
        <v>556</v>
      </c>
      <c r="N14" s="3">
        <v>268</v>
      </c>
      <c r="O14" s="26">
        <f t="shared" si="1"/>
        <v>536</v>
      </c>
      <c r="P14" s="10">
        <v>269</v>
      </c>
      <c r="Q14" s="30">
        <f t="shared" ref="Q14" si="47">P14*$B14</f>
        <v>538</v>
      </c>
      <c r="R14" s="3">
        <v>269</v>
      </c>
      <c r="S14" s="26">
        <f t="shared" ref="S14" si="48">R14*$B14</f>
        <v>538</v>
      </c>
      <c r="T14" s="15">
        <v>289</v>
      </c>
      <c r="U14" s="36">
        <f t="shared" ref="U14" si="49">T14*$B14</f>
        <v>578</v>
      </c>
      <c r="W14" s="62">
        <f t="shared" si="7"/>
        <v>289</v>
      </c>
      <c r="X14" s="62">
        <f t="shared" si="8"/>
        <v>267</v>
      </c>
      <c r="Y14" s="63">
        <f t="shared" si="9"/>
        <v>8.2397003745318345E-2</v>
      </c>
    </row>
    <row r="15" spans="1:27" ht="15.75" x14ac:dyDescent="0.25">
      <c r="A15" s="8" t="s">
        <v>52</v>
      </c>
      <c r="B15" s="48">
        <v>1</v>
      </c>
      <c r="C15" s="42" t="s">
        <v>61</v>
      </c>
      <c r="D15" s="3">
        <v>698</v>
      </c>
      <c r="E15" s="26">
        <f t="shared" si="2"/>
        <v>698</v>
      </c>
      <c r="F15" s="10">
        <v>699</v>
      </c>
      <c r="G15" s="30">
        <f t="shared" si="2"/>
        <v>699</v>
      </c>
      <c r="H15" s="3">
        <v>715</v>
      </c>
      <c r="I15" s="26">
        <f t="shared" ref="I15:M15" si="50">H15*$B15</f>
        <v>715</v>
      </c>
      <c r="J15" s="3">
        <v>725</v>
      </c>
      <c r="K15" s="26">
        <f t="shared" si="0"/>
        <v>725</v>
      </c>
      <c r="L15" s="10">
        <v>798</v>
      </c>
      <c r="M15" s="30">
        <f t="shared" si="50"/>
        <v>798</v>
      </c>
      <c r="N15" s="3">
        <v>719</v>
      </c>
      <c r="O15" s="26">
        <f t="shared" si="1"/>
        <v>719</v>
      </c>
      <c r="P15" s="10">
        <v>729</v>
      </c>
      <c r="Q15" s="30">
        <f t="shared" ref="Q15" si="51">P15*$B15</f>
        <v>729</v>
      </c>
      <c r="R15" s="3">
        <v>728</v>
      </c>
      <c r="S15" s="26">
        <f t="shared" ref="S15" si="52">R15*$B15</f>
        <v>728</v>
      </c>
      <c r="T15" s="15">
        <v>789</v>
      </c>
      <c r="U15" s="36">
        <f t="shared" ref="U15" si="53">T15*$B15</f>
        <v>789</v>
      </c>
      <c r="W15" s="62">
        <f t="shared" si="7"/>
        <v>798</v>
      </c>
      <c r="X15" s="62">
        <f t="shared" si="8"/>
        <v>698</v>
      </c>
      <c r="Y15" s="63">
        <f t="shared" si="9"/>
        <v>0.14326647564469913</v>
      </c>
    </row>
    <row r="16" spans="1:27" ht="15.75" x14ac:dyDescent="0.25">
      <c r="A16" s="8" t="s">
        <v>51</v>
      </c>
      <c r="B16" s="48">
        <v>1</v>
      </c>
      <c r="C16" s="42" t="s">
        <v>61</v>
      </c>
      <c r="D16" s="3">
        <v>229</v>
      </c>
      <c r="E16" s="26">
        <f t="shared" si="2"/>
        <v>229</v>
      </c>
      <c r="F16" s="10">
        <v>255</v>
      </c>
      <c r="G16" s="30">
        <f t="shared" si="2"/>
        <v>255</v>
      </c>
      <c r="H16" s="3">
        <v>298</v>
      </c>
      <c r="I16" s="26">
        <f t="shared" ref="I16:M16" si="54">H16*$B16</f>
        <v>298</v>
      </c>
      <c r="J16" s="3">
        <v>268</v>
      </c>
      <c r="K16" s="26">
        <f t="shared" si="0"/>
        <v>268</v>
      </c>
      <c r="L16" s="10">
        <v>228</v>
      </c>
      <c r="M16" s="30">
        <f t="shared" si="54"/>
        <v>228</v>
      </c>
      <c r="N16" s="3">
        <v>288</v>
      </c>
      <c r="O16" s="26">
        <f t="shared" si="1"/>
        <v>288</v>
      </c>
      <c r="P16" s="10">
        <v>289</v>
      </c>
      <c r="Q16" s="30">
        <f t="shared" ref="Q16" si="55">P16*$B16</f>
        <v>289</v>
      </c>
      <c r="R16" s="3">
        <v>329</v>
      </c>
      <c r="S16" s="26">
        <f t="shared" ref="S16" si="56">R16*$B16</f>
        <v>329</v>
      </c>
      <c r="T16" s="15">
        <v>298</v>
      </c>
      <c r="U16" s="36">
        <f t="shared" ref="U16" si="57">T16*$B16</f>
        <v>298</v>
      </c>
      <c r="W16" s="62">
        <f t="shared" si="7"/>
        <v>329</v>
      </c>
      <c r="X16" s="62">
        <f t="shared" si="8"/>
        <v>228</v>
      </c>
      <c r="Y16" s="63">
        <f t="shared" si="9"/>
        <v>0.44298245614035087</v>
      </c>
    </row>
    <row r="17" spans="1:25" ht="15.75" x14ac:dyDescent="0.25">
      <c r="A17" s="8" t="s">
        <v>16</v>
      </c>
      <c r="B17" s="48">
        <v>0.5</v>
      </c>
      <c r="C17" s="42" t="s">
        <v>61</v>
      </c>
      <c r="D17" s="3">
        <v>239</v>
      </c>
      <c r="E17" s="26">
        <f t="shared" si="2"/>
        <v>119.5</v>
      </c>
      <c r="F17" s="10">
        <v>242</v>
      </c>
      <c r="G17" s="30">
        <f t="shared" si="2"/>
        <v>121</v>
      </c>
      <c r="H17" s="3">
        <v>259</v>
      </c>
      <c r="I17" s="26">
        <f t="shared" ref="I17:M17" si="58">H17*$B17</f>
        <v>129.5</v>
      </c>
      <c r="J17" s="3">
        <v>243</v>
      </c>
      <c r="K17" s="26">
        <f t="shared" si="0"/>
        <v>121.5</v>
      </c>
      <c r="L17" s="10">
        <v>258</v>
      </c>
      <c r="M17" s="30">
        <f t="shared" si="58"/>
        <v>129</v>
      </c>
      <c r="N17" s="3">
        <v>249</v>
      </c>
      <c r="O17" s="26">
        <f t="shared" si="1"/>
        <v>124.5</v>
      </c>
      <c r="P17" s="10">
        <v>255</v>
      </c>
      <c r="Q17" s="30">
        <f t="shared" ref="Q17" si="59">P17*$B17</f>
        <v>127.5</v>
      </c>
      <c r="R17" s="3">
        <v>259</v>
      </c>
      <c r="S17" s="26">
        <f t="shared" ref="S17" si="60">R17*$B17</f>
        <v>129.5</v>
      </c>
      <c r="T17" s="15">
        <v>298</v>
      </c>
      <c r="U17" s="36">
        <f t="shared" ref="U17" si="61">T17*$B17</f>
        <v>149</v>
      </c>
      <c r="W17" s="62">
        <f t="shared" si="7"/>
        <v>298</v>
      </c>
      <c r="X17" s="62">
        <f t="shared" si="8"/>
        <v>239</v>
      </c>
      <c r="Y17" s="63">
        <f t="shared" si="9"/>
        <v>0.24686192468619247</v>
      </c>
    </row>
    <row r="18" spans="1:25" ht="15.75" x14ac:dyDescent="0.25">
      <c r="A18" s="8" t="s">
        <v>39</v>
      </c>
      <c r="B18" s="48">
        <v>0.5</v>
      </c>
      <c r="C18" s="42" t="s">
        <v>61</v>
      </c>
      <c r="D18" s="3">
        <v>398</v>
      </c>
      <c r="E18" s="26">
        <f t="shared" si="2"/>
        <v>199</v>
      </c>
      <c r="F18" s="10">
        <v>398</v>
      </c>
      <c r="G18" s="30">
        <f t="shared" si="2"/>
        <v>199</v>
      </c>
      <c r="H18" s="3">
        <v>405</v>
      </c>
      <c r="I18" s="26">
        <f t="shared" ref="I18:M18" si="62">H18*$B18</f>
        <v>202.5</v>
      </c>
      <c r="J18" s="3">
        <v>389</v>
      </c>
      <c r="K18" s="26">
        <f t="shared" si="0"/>
        <v>194.5</v>
      </c>
      <c r="L18" s="10">
        <v>398</v>
      </c>
      <c r="M18" s="30">
        <f t="shared" si="62"/>
        <v>199</v>
      </c>
      <c r="N18" s="3">
        <v>399</v>
      </c>
      <c r="O18" s="26">
        <f t="shared" si="1"/>
        <v>199.5</v>
      </c>
      <c r="P18" s="10">
        <v>399</v>
      </c>
      <c r="Q18" s="30">
        <f t="shared" ref="Q18" si="63">P18*$B18</f>
        <v>199.5</v>
      </c>
      <c r="R18" s="3">
        <v>399</v>
      </c>
      <c r="S18" s="26">
        <f t="shared" ref="S18" si="64">R18*$B18</f>
        <v>199.5</v>
      </c>
      <c r="T18" s="15">
        <v>438</v>
      </c>
      <c r="U18" s="36">
        <f t="shared" ref="U18" si="65">T18*$B18</f>
        <v>219</v>
      </c>
      <c r="W18" s="62">
        <f t="shared" si="7"/>
        <v>438</v>
      </c>
      <c r="X18" s="62">
        <f t="shared" si="8"/>
        <v>389</v>
      </c>
      <c r="Y18" s="63">
        <f t="shared" si="9"/>
        <v>0.12596401028277635</v>
      </c>
    </row>
    <row r="19" spans="1:25" ht="15.75" x14ac:dyDescent="0.25">
      <c r="A19" s="8" t="s">
        <v>40</v>
      </c>
      <c r="B19" s="48">
        <v>1</v>
      </c>
      <c r="C19" s="42" t="s">
        <v>61</v>
      </c>
      <c r="D19" s="3">
        <v>598</v>
      </c>
      <c r="E19" s="26">
        <f t="shared" si="2"/>
        <v>598</v>
      </c>
      <c r="F19" s="10">
        <v>599</v>
      </c>
      <c r="G19" s="30">
        <f t="shared" si="2"/>
        <v>599</v>
      </c>
      <c r="H19" s="3">
        <v>698</v>
      </c>
      <c r="I19" s="26">
        <f t="shared" ref="I19:M19" si="66">H19*$B19</f>
        <v>698</v>
      </c>
      <c r="J19" s="3">
        <v>729</v>
      </c>
      <c r="K19" s="26">
        <f t="shared" si="0"/>
        <v>729</v>
      </c>
      <c r="L19" s="10">
        <v>668</v>
      </c>
      <c r="M19" s="30">
        <f t="shared" si="66"/>
        <v>668</v>
      </c>
      <c r="N19" s="3">
        <v>699</v>
      </c>
      <c r="O19" s="26">
        <f t="shared" si="1"/>
        <v>699</v>
      </c>
      <c r="P19" s="10">
        <v>725</v>
      </c>
      <c r="Q19" s="30">
        <f t="shared" ref="Q19" si="67">P19*$B19</f>
        <v>725</v>
      </c>
      <c r="R19" s="3">
        <v>798</v>
      </c>
      <c r="S19" s="26">
        <f t="shared" ref="S19" si="68">R19*$B19</f>
        <v>798</v>
      </c>
      <c r="T19" s="15">
        <v>797</v>
      </c>
      <c r="U19" s="36">
        <f t="shared" ref="U19" si="69">T19*$B19</f>
        <v>797</v>
      </c>
      <c r="W19" s="62">
        <f t="shared" si="7"/>
        <v>798</v>
      </c>
      <c r="X19" s="62">
        <f t="shared" si="8"/>
        <v>598</v>
      </c>
      <c r="Y19" s="63">
        <f t="shared" si="9"/>
        <v>0.33444816053511706</v>
      </c>
    </row>
    <row r="20" spans="1:25" ht="15.75" x14ac:dyDescent="0.25">
      <c r="A20" s="8" t="s">
        <v>17</v>
      </c>
      <c r="B20" s="48">
        <v>0.5</v>
      </c>
      <c r="C20" s="42" t="s">
        <v>62</v>
      </c>
      <c r="D20" s="3">
        <v>249</v>
      </c>
      <c r="E20" s="26">
        <f t="shared" si="2"/>
        <v>124.5</v>
      </c>
      <c r="F20" s="10">
        <v>259</v>
      </c>
      <c r="G20" s="30">
        <f t="shared" si="2"/>
        <v>129.5</v>
      </c>
      <c r="H20" s="3">
        <v>396</v>
      </c>
      <c r="I20" s="26">
        <f t="shared" ref="I20:M20" si="70">H20*$B20</f>
        <v>198</v>
      </c>
      <c r="J20" s="3">
        <v>348</v>
      </c>
      <c r="K20" s="26">
        <f t="shared" si="0"/>
        <v>174</v>
      </c>
      <c r="L20" s="10">
        <v>335</v>
      </c>
      <c r="M20" s="30">
        <f t="shared" si="70"/>
        <v>167.5</v>
      </c>
      <c r="N20" s="3">
        <v>572</v>
      </c>
      <c r="O20" s="26">
        <f t="shared" si="1"/>
        <v>286</v>
      </c>
      <c r="P20" s="10">
        <v>378</v>
      </c>
      <c r="Q20" s="30">
        <f t="shared" ref="Q20" si="71">P20*$B20</f>
        <v>189</v>
      </c>
      <c r="R20" s="3">
        <v>464</v>
      </c>
      <c r="S20" s="26">
        <f t="shared" ref="S20" si="72">R20*$B20</f>
        <v>232</v>
      </c>
      <c r="T20" s="15">
        <v>505</v>
      </c>
      <c r="U20" s="36">
        <f t="shared" ref="U20" si="73">T20*$B20</f>
        <v>252.5</v>
      </c>
      <c r="W20" s="62">
        <f t="shared" si="7"/>
        <v>572</v>
      </c>
      <c r="X20" s="62">
        <f t="shared" si="8"/>
        <v>249</v>
      </c>
      <c r="Y20" s="63">
        <f t="shared" si="9"/>
        <v>1.2971887550200802</v>
      </c>
    </row>
    <row r="21" spans="1:25" ht="15.75" x14ac:dyDescent="0.25">
      <c r="A21" s="8" t="s">
        <v>18</v>
      </c>
      <c r="B21" s="48">
        <v>1</v>
      </c>
      <c r="C21" s="42" t="s">
        <v>61</v>
      </c>
      <c r="D21" s="3">
        <v>175</v>
      </c>
      <c r="E21" s="26">
        <f t="shared" si="2"/>
        <v>175</v>
      </c>
      <c r="F21" s="10">
        <v>176</v>
      </c>
      <c r="G21" s="30">
        <f t="shared" si="2"/>
        <v>176</v>
      </c>
      <c r="H21" s="3">
        <v>179</v>
      </c>
      <c r="I21" s="26">
        <f t="shared" ref="I21:M21" si="74">H21*$B21</f>
        <v>179</v>
      </c>
      <c r="J21" s="3">
        <v>179</v>
      </c>
      <c r="K21" s="26">
        <f t="shared" si="0"/>
        <v>179</v>
      </c>
      <c r="L21" s="10">
        <v>198</v>
      </c>
      <c r="M21" s="30">
        <f t="shared" si="74"/>
        <v>198</v>
      </c>
      <c r="N21" s="3">
        <v>179</v>
      </c>
      <c r="O21" s="26">
        <f t="shared" si="1"/>
        <v>179</v>
      </c>
      <c r="P21" s="10">
        <v>182</v>
      </c>
      <c r="Q21" s="30">
        <f t="shared" ref="Q21" si="75">P21*$B21</f>
        <v>182</v>
      </c>
      <c r="R21" s="3">
        <v>185</v>
      </c>
      <c r="S21" s="26">
        <f t="shared" ref="S21" si="76">R21*$B21</f>
        <v>185</v>
      </c>
      <c r="T21" s="15">
        <v>185</v>
      </c>
      <c r="U21" s="36">
        <f t="shared" ref="U21" si="77">T21*$B21</f>
        <v>185</v>
      </c>
      <c r="W21" s="62">
        <f t="shared" si="7"/>
        <v>198</v>
      </c>
      <c r="X21" s="62">
        <f t="shared" si="8"/>
        <v>175</v>
      </c>
      <c r="Y21" s="63">
        <f t="shared" si="9"/>
        <v>0.13142857142857142</v>
      </c>
    </row>
    <row r="22" spans="1:25" x14ac:dyDescent="0.25">
      <c r="A22" s="8" t="s">
        <v>19</v>
      </c>
      <c r="B22" s="56">
        <v>1</v>
      </c>
      <c r="C22" s="57" t="s">
        <v>61</v>
      </c>
      <c r="D22" s="3">
        <v>219</v>
      </c>
      <c r="E22" s="26">
        <f t="shared" si="2"/>
        <v>219</v>
      </c>
      <c r="F22" s="10">
        <v>227</v>
      </c>
      <c r="G22" s="30">
        <f t="shared" si="2"/>
        <v>227</v>
      </c>
      <c r="H22" s="3">
        <v>289</v>
      </c>
      <c r="I22" s="26">
        <f t="shared" ref="I22:M22" si="78">H22*$B22</f>
        <v>289</v>
      </c>
      <c r="J22" s="3">
        <v>249</v>
      </c>
      <c r="K22" s="26">
        <f t="shared" si="0"/>
        <v>249</v>
      </c>
      <c r="L22" s="10">
        <v>258</v>
      </c>
      <c r="M22" s="30">
        <f t="shared" si="78"/>
        <v>258</v>
      </c>
      <c r="N22" s="3">
        <v>239</v>
      </c>
      <c r="O22" s="26">
        <f t="shared" si="1"/>
        <v>239</v>
      </c>
      <c r="P22" s="10">
        <v>265</v>
      </c>
      <c r="Q22" s="30">
        <f t="shared" ref="Q22" si="79">P22*$B22</f>
        <v>265</v>
      </c>
      <c r="R22" s="3">
        <v>249</v>
      </c>
      <c r="S22" s="26">
        <f t="shared" ref="S22" si="80">R22*$B22</f>
        <v>249</v>
      </c>
      <c r="T22" s="15">
        <v>248</v>
      </c>
      <c r="U22" s="36">
        <f t="shared" ref="U22" si="81">T22*$B22</f>
        <v>248</v>
      </c>
      <c r="W22" s="62">
        <f t="shared" si="7"/>
        <v>289</v>
      </c>
      <c r="X22" s="62">
        <f t="shared" si="8"/>
        <v>219</v>
      </c>
      <c r="Y22" s="63">
        <f t="shared" si="9"/>
        <v>0.31963470319634701</v>
      </c>
    </row>
    <row r="23" spans="1:25" x14ac:dyDescent="0.25">
      <c r="A23" s="8" t="s">
        <v>20</v>
      </c>
      <c r="B23" s="56">
        <v>0.5</v>
      </c>
      <c r="C23" s="57" t="s">
        <v>62</v>
      </c>
      <c r="D23" s="3">
        <v>859</v>
      </c>
      <c r="E23" s="26">
        <f t="shared" si="2"/>
        <v>429.5</v>
      </c>
      <c r="F23" s="10">
        <v>865</v>
      </c>
      <c r="G23" s="30">
        <f t="shared" si="2"/>
        <v>432.5</v>
      </c>
      <c r="H23" s="3">
        <v>918</v>
      </c>
      <c r="I23" s="26">
        <f t="shared" ref="I23:M23" si="82">H23*$B23</f>
        <v>459</v>
      </c>
      <c r="J23" s="3">
        <v>950</v>
      </c>
      <c r="K23" s="26">
        <f t="shared" si="0"/>
        <v>475</v>
      </c>
      <c r="L23" s="10">
        <v>898</v>
      </c>
      <c r="M23" s="30">
        <f t="shared" si="82"/>
        <v>449</v>
      </c>
      <c r="N23" s="3">
        <v>869</v>
      </c>
      <c r="O23" s="26">
        <f t="shared" si="1"/>
        <v>434.5</v>
      </c>
      <c r="P23" s="10">
        <v>931</v>
      </c>
      <c r="Q23" s="30">
        <f t="shared" ref="Q23" si="83">P23*$B23</f>
        <v>465.5</v>
      </c>
      <c r="R23" s="3">
        <v>1108</v>
      </c>
      <c r="S23" s="26">
        <f t="shared" ref="S23" si="84">R23*$B23</f>
        <v>554</v>
      </c>
      <c r="T23" s="15">
        <v>1052</v>
      </c>
      <c r="U23" s="36">
        <f t="shared" ref="U23" si="85">T23*$B23</f>
        <v>526</v>
      </c>
      <c r="W23" s="62">
        <f t="shared" si="7"/>
        <v>1108</v>
      </c>
      <c r="X23" s="62">
        <f t="shared" si="8"/>
        <v>859</v>
      </c>
      <c r="Y23" s="63">
        <f t="shared" si="9"/>
        <v>0.28987194412107103</v>
      </c>
    </row>
    <row r="24" spans="1:25" x14ac:dyDescent="0.25">
      <c r="A24" s="8" t="s">
        <v>45</v>
      </c>
      <c r="B24" s="56">
        <v>0.8</v>
      </c>
      <c r="C24" s="57" t="s">
        <v>62</v>
      </c>
      <c r="D24" s="3">
        <v>592</v>
      </c>
      <c r="E24" s="26">
        <f t="shared" si="2"/>
        <v>473.6</v>
      </c>
      <c r="F24" s="10">
        <v>598</v>
      </c>
      <c r="G24" s="30">
        <f t="shared" si="2"/>
        <v>478.40000000000003</v>
      </c>
      <c r="H24" s="3">
        <v>600</v>
      </c>
      <c r="I24" s="26">
        <f t="shared" ref="I24:M24" si="86">H24*$B24</f>
        <v>480</v>
      </c>
      <c r="J24" s="3">
        <v>715</v>
      </c>
      <c r="K24" s="26">
        <f t="shared" si="0"/>
        <v>572</v>
      </c>
      <c r="L24" s="10">
        <v>695</v>
      </c>
      <c r="M24" s="30">
        <f t="shared" si="86"/>
        <v>556</v>
      </c>
      <c r="N24" s="3">
        <v>648</v>
      </c>
      <c r="O24" s="26">
        <f t="shared" si="1"/>
        <v>518.4</v>
      </c>
      <c r="P24" s="10">
        <v>780</v>
      </c>
      <c r="Q24" s="30">
        <f t="shared" ref="Q24" si="87">P24*$B24</f>
        <v>624</v>
      </c>
      <c r="R24" s="3">
        <v>785</v>
      </c>
      <c r="S24" s="26">
        <f t="shared" ref="S24" si="88">R24*$B24</f>
        <v>628</v>
      </c>
      <c r="T24" s="15">
        <v>734</v>
      </c>
      <c r="U24" s="36">
        <f t="shared" ref="U24" si="89">T24*$B24</f>
        <v>587.20000000000005</v>
      </c>
      <c r="W24" s="62">
        <f t="shared" si="7"/>
        <v>785</v>
      </c>
      <c r="X24" s="62">
        <f t="shared" si="8"/>
        <v>592</v>
      </c>
      <c r="Y24" s="63">
        <f t="shared" si="9"/>
        <v>0.32601351351351349</v>
      </c>
    </row>
    <row r="25" spans="1:25" x14ac:dyDescent="0.25">
      <c r="A25" s="8" t="s">
        <v>46</v>
      </c>
      <c r="B25" s="56">
        <v>1.3</v>
      </c>
      <c r="C25" s="57" t="s">
        <v>62</v>
      </c>
      <c r="D25" s="3">
        <v>698</v>
      </c>
      <c r="E25" s="26">
        <f t="shared" si="2"/>
        <v>907.4</v>
      </c>
      <c r="F25" s="10">
        <v>698</v>
      </c>
      <c r="G25" s="30">
        <f t="shared" si="2"/>
        <v>907.4</v>
      </c>
      <c r="H25" s="3">
        <v>875</v>
      </c>
      <c r="I25" s="26">
        <f t="shared" ref="I25:M25" si="90">H25*$B25</f>
        <v>1137.5</v>
      </c>
      <c r="J25" s="3">
        <v>756</v>
      </c>
      <c r="K25" s="26">
        <f t="shared" si="0"/>
        <v>982.80000000000007</v>
      </c>
      <c r="L25" s="10">
        <v>798</v>
      </c>
      <c r="M25" s="30">
        <f t="shared" si="90"/>
        <v>1037.4000000000001</v>
      </c>
      <c r="N25" s="3">
        <v>899</v>
      </c>
      <c r="O25" s="26">
        <f t="shared" si="1"/>
        <v>1168.7</v>
      </c>
      <c r="P25" s="10">
        <v>898</v>
      </c>
      <c r="Q25" s="30">
        <f t="shared" ref="Q25" si="91">P25*$B25</f>
        <v>1167.4000000000001</v>
      </c>
      <c r="R25" s="3">
        <v>959</v>
      </c>
      <c r="S25" s="26">
        <f t="shared" ref="S25" si="92">R25*$B25</f>
        <v>1246.7</v>
      </c>
      <c r="T25" s="15">
        <v>998</v>
      </c>
      <c r="U25" s="36">
        <f t="shared" ref="U25" si="93">T25*$B25</f>
        <v>1297.4000000000001</v>
      </c>
      <c r="W25" s="62">
        <f t="shared" si="7"/>
        <v>998</v>
      </c>
      <c r="X25" s="62">
        <f t="shared" si="8"/>
        <v>698</v>
      </c>
      <c r="Y25" s="63">
        <f t="shared" si="9"/>
        <v>0.42979942693409739</v>
      </c>
    </row>
    <row r="26" spans="1:25" x14ac:dyDescent="0.25">
      <c r="A26" s="8" t="s">
        <v>49</v>
      </c>
      <c r="B26" s="56">
        <v>1</v>
      </c>
      <c r="C26" s="57" t="s">
        <v>61</v>
      </c>
      <c r="D26" s="3">
        <v>359</v>
      </c>
      <c r="E26" s="26">
        <f t="shared" si="2"/>
        <v>359</v>
      </c>
      <c r="F26" s="10">
        <v>279</v>
      </c>
      <c r="G26" s="30">
        <f t="shared" si="2"/>
        <v>279</v>
      </c>
      <c r="H26" s="3">
        <v>385</v>
      </c>
      <c r="I26" s="26">
        <f t="shared" ref="I26:M26" si="94">H26*$B26</f>
        <v>385</v>
      </c>
      <c r="J26" s="3">
        <v>368</v>
      </c>
      <c r="K26" s="26">
        <f t="shared" si="0"/>
        <v>368</v>
      </c>
      <c r="L26" s="10">
        <v>378</v>
      </c>
      <c r="M26" s="30">
        <f t="shared" si="94"/>
        <v>378</v>
      </c>
      <c r="N26" s="3">
        <v>389</v>
      </c>
      <c r="O26" s="26">
        <f t="shared" si="1"/>
        <v>389</v>
      </c>
      <c r="P26" s="10">
        <v>389</v>
      </c>
      <c r="Q26" s="30">
        <f t="shared" ref="Q26" si="95">P26*$B26</f>
        <v>389</v>
      </c>
      <c r="R26" s="3">
        <v>392</v>
      </c>
      <c r="S26" s="26">
        <f t="shared" ref="S26" si="96">R26*$B26</f>
        <v>392</v>
      </c>
      <c r="T26" s="15">
        <v>392</v>
      </c>
      <c r="U26" s="36">
        <f t="shared" ref="U26" si="97">T26*$B26</f>
        <v>392</v>
      </c>
      <c r="W26" s="62">
        <f t="shared" si="7"/>
        <v>392</v>
      </c>
      <c r="X26" s="62">
        <f t="shared" si="8"/>
        <v>279</v>
      </c>
      <c r="Y26" s="63">
        <f t="shared" si="9"/>
        <v>0.4050179211469534</v>
      </c>
    </row>
    <row r="27" spans="1:25" x14ac:dyDescent="0.25">
      <c r="A27" s="8" t="s">
        <v>21</v>
      </c>
      <c r="B27" s="56">
        <v>1</v>
      </c>
      <c r="C27" s="57" t="s">
        <v>61</v>
      </c>
      <c r="D27" s="3">
        <v>467</v>
      </c>
      <c r="E27" s="26">
        <f t="shared" si="2"/>
        <v>467</v>
      </c>
      <c r="F27" s="10">
        <v>469</v>
      </c>
      <c r="G27" s="30">
        <f t="shared" si="2"/>
        <v>469</v>
      </c>
      <c r="H27" s="3">
        <v>479</v>
      </c>
      <c r="I27" s="26">
        <f t="shared" ref="I27:M27" si="98">H27*$B27</f>
        <v>479</v>
      </c>
      <c r="J27" s="3">
        <v>389</v>
      </c>
      <c r="K27" s="26">
        <f t="shared" si="0"/>
        <v>389</v>
      </c>
      <c r="L27" s="10">
        <v>398</v>
      </c>
      <c r="M27" s="30">
        <f t="shared" si="98"/>
        <v>398</v>
      </c>
      <c r="N27" s="3">
        <v>479</v>
      </c>
      <c r="O27" s="26">
        <f t="shared" si="1"/>
        <v>479</v>
      </c>
      <c r="P27" s="10">
        <v>485</v>
      </c>
      <c r="Q27" s="30">
        <f t="shared" ref="Q27" si="99">P27*$B27</f>
        <v>485</v>
      </c>
      <c r="R27" s="3">
        <v>489</v>
      </c>
      <c r="S27" s="26">
        <f t="shared" ref="S27" si="100">R27*$B27</f>
        <v>489</v>
      </c>
      <c r="T27" s="15">
        <v>568</v>
      </c>
      <c r="U27" s="36">
        <f t="shared" ref="U27" si="101">T27*$B27</f>
        <v>568</v>
      </c>
      <c r="W27" s="62">
        <f t="shared" si="7"/>
        <v>568</v>
      </c>
      <c r="X27" s="62">
        <f t="shared" si="8"/>
        <v>389</v>
      </c>
      <c r="Y27" s="63">
        <f t="shared" si="9"/>
        <v>0.46015424164524421</v>
      </c>
    </row>
    <row r="28" spans="1:25" x14ac:dyDescent="0.25">
      <c r="A28" s="8" t="s">
        <v>22</v>
      </c>
      <c r="B28" s="56">
        <v>1</v>
      </c>
      <c r="C28" s="57" t="s">
        <v>61</v>
      </c>
      <c r="D28" s="3">
        <v>425</v>
      </c>
      <c r="E28" s="26">
        <f t="shared" si="2"/>
        <v>425</v>
      </c>
      <c r="F28" s="10">
        <v>429</v>
      </c>
      <c r="G28" s="30">
        <f t="shared" si="2"/>
        <v>429</v>
      </c>
      <c r="H28" s="3">
        <v>437</v>
      </c>
      <c r="I28" s="26">
        <f t="shared" ref="I28:M28" si="102">H28*$B28</f>
        <v>437</v>
      </c>
      <c r="J28" s="3">
        <v>438</v>
      </c>
      <c r="K28" s="26">
        <f t="shared" si="0"/>
        <v>438</v>
      </c>
      <c r="L28" s="10">
        <v>488</v>
      </c>
      <c r="M28" s="30">
        <f t="shared" si="102"/>
        <v>488</v>
      </c>
      <c r="N28" s="3">
        <v>439</v>
      </c>
      <c r="O28" s="26">
        <f t="shared" si="1"/>
        <v>439</v>
      </c>
      <c r="P28" s="10">
        <v>435</v>
      </c>
      <c r="Q28" s="30">
        <f t="shared" ref="Q28" si="103">P28*$B28</f>
        <v>435</v>
      </c>
      <c r="R28" s="3">
        <v>459</v>
      </c>
      <c r="S28" s="26">
        <f t="shared" ref="S28" si="104">R28*$B28</f>
        <v>459</v>
      </c>
      <c r="T28" s="15">
        <v>498</v>
      </c>
      <c r="U28" s="36">
        <f t="shared" ref="U28" si="105">T28*$B28</f>
        <v>498</v>
      </c>
      <c r="W28" s="62">
        <f t="shared" si="7"/>
        <v>498</v>
      </c>
      <c r="X28" s="62">
        <f t="shared" si="8"/>
        <v>425</v>
      </c>
      <c r="Y28" s="63">
        <f t="shared" si="9"/>
        <v>0.17176470588235293</v>
      </c>
    </row>
    <row r="29" spans="1:25" x14ac:dyDescent="0.25">
      <c r="A29" s="8" t="s">
        <v>48</v>
      </c>
      <c r="B29" s="56">
        <v>1</v>
      </c>
      <c r="C29" s="57" t="s">
        <v>61</v>
      </c>
      <c r="D29" s="3">
        <v>498</v>
      </c>
      <c r="E29" s="26">
        <f t="shared" si="2"/>
        <v>498</v>
      </c>
      <c r="F29" s="10">
        <v>549</v>
      </c>
      <c r="G29" s="30">
        <f t="shared" si="2"/>
        <v>549</v>
      </c>
      <c r="H29" s="3">
        <v>589</v>
      </c>
      <c r="I29" s="26">
        <f t="shared" ref="I29:M29" si="106">H29*$B29</f>
        <v>589</v>
      </c>
      <c r="J29" s="3">
        <v>692</v>
      </c>
      <c r="K29" s="26">
        <f t="shared" si="0"/>
        <v>692</v>
      </c>
      <c r="L29" s="10">
        <v>688</v>
      </c>
      <c r="M29" s="30">
        <f t="shared" si="106"/>
        <v>688</v>
      </c>
      <c r="N29" s="3">
        <v>569</v>
      </c>
      <c r="O29" s="26">
        <f t="shared" si="1"/>
        <v>569</v>
      </c>
      <c r="P29" s="10">
        <v>619</v>
      </c>
      <c r="Q29" s="30">
        <f t="shared" ref="Q29" si="107">P29*$B29</f>
        <v>619</v>
      </c>
      <c r="R29" s="3">
        <v>619</v>
      </c>
      <c r="S29" s="26">
        <f t="shared" ref="S29" si="108">R29*$B29</f>
        <v>619</v>
      </c>
      <c r="T29" s="15">
        <v>608</v>
      </c>
      <c r="U29" s="36">
        <f t="shared" ref="U29" si="109">T29*$B29</f>
        <v>608</v>
      </c>
      <c r="W29" s="62">
        <f t="shared" si="7"/>
        <v>692</v>
      </c>
      <c r="X29" s="62">
        <f t="shared" si="8"/>
        <v>498</v>
      </c>
      <c r="Y29" s="63">
        <f t="shared" si="9"/>
        <v>0.38955823293172692</v>
      </c>
    </row>
    <row r="30" spans="1:25" x14ac:dyDescent="0.25">
      <c r="A30" s="8" t="s">
        <v>23</v>
      </c>
      <c r="B30" s="56">
        <v>1</v>
      </c>
      <c r="C30" s="57" t="s">
        <v>61</v>
      </c>
      <c r="D30" s="3">
        <v>259</v>
      </c>
      <c r="E30" s="26">
        <f t="shared" si="2"/>
        <v>259</v>
      </c>
      <c r="F30" s="10">
        <v>262</v>
      </c>
      <c r="G30" s="30">
        <f t="shared" si="2"/>
        <v>262</v>
      </c>
      <c r="H30" s="3">
        <v>286</v>
      </c>
      <c r="I30" s="26">
        <f t="shared" ref="I30:M30" si="110">H30*$B30</f>
        <v>286</v>
      </c>
      <c r="J30" s="3">
        <v>310</v>
      </c>
      <c r="K30" s="26">
        <f t="shared" si="0"/>
        <v>310</v>
      </c>
      <c r="L30" s="10">
        <v>318</v>
      </c>
      <c r="M30" s="30">
        <f t="shared" si="110"/>
        <v>318</v>
      </c>
      <c r="N30" s="3">
        <v>279</v>
      </c>
      <c r="O30" s="26">
        <f t="shared" si="1"/>
        <v>279</v>
      </c>
      <c r="P30" s="10">
        <v>295</v>
      </c>
      <c r="Q30" s="30">
        <f t="shared" ref="Q30" si="111">P30*$B30</f>
        <v>295</v>
      </c>
      <c r="R30" s="3">
        <v>299</v>
      </c>
      <c r="S30" s="26">
        <f t="shared" ref="S30" si="112">R30*$B30</f>
        <v>299</v>
      </c>
      <c r="T30" s="15">
        <v>293</v>
      </c>
      <c r="U30" s="36">
        <f t="shared" ref="U30" si="113">T30*$B30</f>
        <v>293</v>
      </c>
      <c r="W30" s="62">
        <f t="shared" si="7"/>
        <v>318</v>
      </c>
      <c r="X30" s="62">
        <f t="shared" si="8"/>
        <v>259</v>
      </c>
      <c r="Y30" s="63">
        <f t="shared" si="9"/>
        <v>0.22779922779922779</v>
      </c>
    </row>
    <row r="31" spans="1:25" x14ac:dyDescent="0.25">
      <c r="A31" s="8" t="s">
        <v>24</v>
      </c>
      <c r="B31" s="56">
        <v>1</v>
      </c>
      <c r="C31" s="57" t="s">
        <v>61</v>
      </c>
      <c r="D31" s="3">
        <v>457</v>
      </c>
      <c r="E31" s="26">
        <f t="shared" si="2"/>
        <v>457</v>
      </c>
      <c r="F31" s="10">
        <v>458</v>
      </c>
      <c r="G31" s="30">
        <f t="shared" si="2"/>
        <v>458</v>
      </c>
      <c r="H31" s="3">
        <v>439</v>
      </c>
      <c r="I31" s="26">
        <f t="shared" ref="I31:M31" si="114">H31*$B31</f>
        <v>439</v>
      </c>
      <c r="J31" s="3">
        <v>568</v>
      </c>
      <c r="K31" s="26">
        <f t="shared" si="0"/>
        <v>568</v>
      </c>
      <c r="L31" s="10">
        <v>498</v>
      </c>
      <c r="M31" s="30">
        <f t="shared" si="114"/>
        <v>498</v>
      </c>
      <c r="N31" s="3">
        <v>499</v>
      </c>
      <c r="O31" s="26">
        <f t="shared" si="1"/>
        <v>499</v>
      </c>
      <c r="P31" s="10">
        <v>535</v>
      </c>
      <c r="Q31" s="30">
        <f t="shared" ref="Q31" si="115">P31*$B31</f>
        <v>535</v>
      </c>
      <c r="R31" s="3">
        <v>522</v>
      </c>
      <c r="S31" s="26">
        <f t="shared" ref="S31" si="116">R31*$B31</f>
        <v>522</v>
      </c>
      <c r="T31" s="15">
        <v>589</v>
      </c>
      <c r="U31" s="36">
        <f t="shared" ref="U31" si="117">T31*$B31</f>
        <v>589</v>
      </c>
      <c r="W31" s="62">
        <f t="shared" si="7"/>
        <v>589</v>
      </c>
      <c r="X31" s="62">
        <f t="shared" si="8"/>
        <v>439</v>
      </c>
      <c r="Y31" s="63">
        <f t="shared" si="9"/>
        <v>0.34168564920273348</v>
      </c>
    </row>
    <row r="32" spans="1:25" x14ac:dyDescent="0.25">
      <c r="A32" s="8" t="s">
        <v>25</v>
      </c>
      <c r="B32" s="56">
        <v>1</v>
      </c>
      <c r="C32" s="57" t="s">
        <v>61</v>
      </c>
      <c r="D32" s="3">
        <v>329</v>
      </c>
      <c r="E32" s="26">
        <f t="shared" si="2"/>
        <v>329</v>
      </c>
      <c r="F32" s="10">
        <v>332</v>
      </c>
      <c r="G32" s="30">
        <f t="shared" si="2"/>
        <v>332</v>
      </c>
      <c r="H32" s="3">
        <v>354</v>
      </c>
      <c r="I32" s="26">
        <f t="shared" ref="I32:M32" si="118">H32*$B32</f>
        <v>354</v>
      </c>
      <c r="J32" s="3">
        <v>335</v>
      </c>
      <c r="K32" s="26">
        <f t="shared" si="0"/>
        <v>335</v>
      </c>
      <c r="L32" s="10">
        <v>378</v>
      </c>
      <c r="M32" s="30">
        <f t="shared" si="118"/>
        <v>378</v>
      </c>
      <c r="N32" s="3">
        <v>359</v>
      </c>
      <c r="O32" s="26">
        <f t="shared" si="1"/>
        <v>359</v>
      </c>
      <c r="P32" s="10">
        <v>355</v>
      </c>
      <c r="Q32" s="30">
        <f t="shared" ref="Q32" si="119">P32*$B32</f>
        <v>355</v>
      </c>
      <c r="R32" s="3">
        <v>359</v>
      </c>
      <c r="S32" s="26">
        <f t="shared" ref="S32" si="120">R32*$B32</f>
        <v>359</v>
      </c>
      <c r="T32" s="15">
        <v>356</v>
      </c>
      <c r="U32" s="36">
        <f t="shared" ref="U32" si="121">T32*$B32</f>
        <v>356</v>
      </c>
      <c r="W32" s="62">
        <f t="shared" si="7"/>
        <v>378</v>
      </c>
      <c r="X32" s="62">
        <f t="shared" si="8"/>
        <v>329</v>
      </c>
      <c r="Y32" s="63">
        <f t="shared" si="9"/>
        <v>0.14893617021276595</v>
      </c>
    </row>
    <row r="33" spans="1:25" x14ac:dyDescent="0.25">
      <c r="A33" s="8" t="s">
        <v>0</v>
      </c>
      <c r="B33" s="56">
        <v>0.5</v>
      </c>
      <c r="C33" s="57" t="s">
        <v>62</v>
      </c>
      <c r="D33" s="3">
        <v>295</v>
      </c>
      <c r="E33" s="26">
        <f t="shared" si="2"/>
        <v>147.5</v>
      </c>
      <c r="F33" s="10">
        <v>298</v>
      </c>
      <c r="G33" s="30">
        <f t="shared" si="2"/>
        <v>149</v>
      </c>
      <c r="H33" s="3">
        <v>309</v>
      </c>
      <c r="I33" s="26">
        <f t="shared" ref="I33:M33" si="122">H33*$B33</f>
        <v>154.5</v>
      </c>
      <c r="J33" s="3">
        <v>288</v>
      </c>
      <c r="K33" s="26">
        <f t="shared" si="0"/>
        <v>144</v>
      </c>
      <c r="L33" s="10">
        <v>368</v>
      </c>
      <c r="M33" s="30">
        <f t="shared" si="122"/>
        <v>184</v>
      </c>
      <c r="N33" s="3">
        <v>449</v>
      </c>
      <c r="O33" s="26">
        <f t="shared" si="1"/>
        <v>224.5</v>
      </c>
      <c r="P33" s="10">
        <v>329</v>
      </c>
      <c r="Q33" s="30">
        <f t="shared" ref="Q33" si="123">P33*$B33</f>
        <v>164.5</v>
      </c>
      <c r="R33" s="3">
        <v>290</v>
      </c>
      <c r="S33" s="26">
        <f t="shared" ref="S33" si="124">R33*$B33</f>
        <v>145</v>
      </c>
      <c r="T33" s="15">
        <v>498</v>
      </c>
      <c r="U33" s="36">
        <f t="shared" ref="U33" si="125">T33*$B33</f>
        <v>249</v>
      </c>
      <c r="W33" s="62">
        <f t="shared" si="7"/>
        <v>498</v>
      </c>
      <c r="X33" s="62">
        <f t="shared" si="8"/>
        <v>288</v>
      </c>
      <c r="Y33" s="63">
        <f t="shared" si="9"/>
        <v>0.72916666666666663</v>
      </c>
    </row>
    <row r="34" spans="1:25" x14ac:dyDescent="0.25">
      <c r="A34" s="8" t="s">
        <v>26</v>
      </c>
      <c r="B34" s="56">
        <v>0.5</v>
      </c>
      <c r="C34" s="57" t="s">
        <v>62</v>
      </c>
      <c r="D34" s="3">
        <v>198</v>
      </c>
      <c r="E34" s="26">
        <f t="shared" si="2"/>
        <v>99</v>
      </c>
      <c r="F34" s="10">
        <v>229</v>
      </c>
      <c r="G34" s="30">
        <f t="shared" si="2"/>
        <v>114.5</v>
      </c>
      <c r="H34" s="3">
        <v>289</v>
      </c>
      <c r="I34" s="26">
        <f t="shared" ref="I34:M34" si="126">H34*$B34</f>
        <v>144.5</v>
      </c>
      <c r="J34" s="3">
        <v>208</v>
      </c>
      <c r="K34" s="26">
        <f t="shared" si="0"/>
        <v>104</v>
      </c>
      <c r="L34" s="10">
        <v>168</v>
      </c>
      <c r="M34" s="30">
        <f t="shared" si="126"/>
        <v>84</v>
      </c>
      <c r="N34" s="3">
        <v>349</v>
      </c>
      <c r="O34" s="26">
        <f t="shared" si="1"/>
        <v>174.5</v>
      </c>
      <c r="P34" s="10">
        <v>348</v>
      </c>
      <c r="Q34" s="30">
        <f t="shared" ref="Q34" si="127">P34*$B34</f>
        <v>174</v>
      </c>
      <c r="R34" s="3">
        <v>339</v>
      </c>
      <c r="S34" s="26">
        <f t="shared" ref="S34" si="128">R34*$B34</f>
        <v>169.5</v>
      </c>
      <c r="T34" s="15">
        <v>298</v>
      </c>
      <c r="U34" s="36">
        <f t="shared" ref="U34" si="129">T34*$B34</f>
        <v>149</v>
      </c>
      <c r="W34" s="62">
        <f t="shared" si="7"/>
        <v>349</v>
      </c>
      <c r="X34" s="62">
        <f t="shared" si="8"/>
        <v>168</v>
      </c>
      <c r="Y34" s="63">
        <f t="shared" si="9"/>
        <v>1.0773809523809523</v>
      </c>
    </row>
    <row r="35" spans="1:25" x14ac:dyDescent="0.25">
      <c r="A35" s="8" t="s">
        <v>27</v>
      </c>
      <c r="B35" s="56">
        <v>0.2</v>
      </c>
      <c r="C35" s="57" t="s">
        <v>62</v>
      </c>
      <c r="D35" s="3">
        <v>459</v>
      </c>
      <c r="E35" s="26">
        <f t="shared" si="2"/>
        <v>91.800000000000011</v>
      </c>
      <c r="F35" s="10">
        <v>529</v>
      </c>
      <c r="G35" s="30">
        <f t="shared" si="2"/>
        <v>105.80000000000001</v>
      </c>
      <c r="H35" s="3">
        <v>598</v>
      </c>
      <c r="I35" s="26">
        <f t="shared" ref="I35:M35" si="130">H35*$B35</f>
        <v>119.60000000000001</v>
      </c>
      <c r="J35" s="3">
        <v>398</v>
      </c>
      <c r="K35" s="26">
        <f t="shared" si="0"/>
        <v>79.600000000000009</v>
      </c>
      <c r="L35" s="10">
        <v>568</v>
      </c>
      <c r="M35" s="30">
        <f t="shared" si="130"/>
        <v>113.60000000000001</v>
      </c>
      <c r="N35" s="3">
        <v>599</v>
      </c>
      <c r="O35" s="26">
        <f t="shared" si="1"/>
        <v>119.80000000000001</v>
      </c>
      <c r="P35" s="10">
        <v>579</v>
      </c>
      <c r="Q35" s="30">
        <f t="shared" ref="Q35" si="131">P35*$B35</f>
        <v>115.80000000000001</v>
      </c>
      <c r="R35" s="3">
        <v>598</v>
      </c>
      <c r="S35" s="26">
        <f t="shared" ref="S35" si="132">R35*$B35</f>
        <v>119.60000000000001</v>
      </c>
      <c r="T35" s="15">
        <v>698</v>
      </c>
      <c r="U35" s="36">
        <f t="shared" ref="U35" si="133">T35*$B35</f>
        <v>139.6</v>
      </c>
      <c r="W35" s="62">
        <f t="shared" si="7"/>
        <v>698</v>
      </c>
      <c r="X35" s="62">
        <f t="shared" si="8"/>
        <v>398</v>
      </c>
      <c r="Y35" s="63">
        <f t="shared" si="9"/>
        <v>0.75376884422110557</v>
      </c>
    </row>
    <row r="36" spans="1:25" x14ac:dyDescent="0.25">
      <c r="A36" s="8" t="s">
        <v>28</v>
      </c>
      <c r="B36" s="56">
        <v>1.25</v>
      </c>
      <c r="C36" s="57" t="s">
        <v>62</v>
      </c>
      <c r="D36" s="3">
        <v>227</v>
      </c>
      <c r="E36" s="26">
        <f t="shared" si="2"/>
        <v>283.75</v>
      </c>
      <c r="F36" s="10">
        <v>227</v>
      </c>
      <c r="G36" s="30">
        <f t="shared" si="2"/>
        <v>283.75</v>
      </c>
      <c r="H36" s="3">
        <v>239</v>
      </c>
      <c r="I36" s="26">
        <f t="shared" ref="I36:M36" si="134">H36*$B36</f>
        <v>298.75</v>
      </c>
      <c r="J36" s="3">
        <v>398</v>
      </c>
      <c r="K36" s="26">
        <f t="shared" si="0"/>
        <v>497.5</v>
      </c>
      <c r="L36" s="10">
        <v>238</v>
      </c>
      <c r="M36" s="30">
        <f t="shared" si="134"/>
        <v>297.5</v>
      </c>
      <c r="N36" s="3">
        <v>299</v>
      </c>
      <c r="O36" s="26">
        <f t="shared" si="1"/>
        <v>373.75</v>
      </c>
      <c r="P36" s="10">
        <v>289</v>
      </c>
      <c r="Q36" s="30">
        <f t="shared" ref="Q36" si="135">P36*$B36</f>
        <v>361.25</v>
      </c>
      <c r="R36" s="3">
        <v>289</v>
      </c>
      <c r="S36" s="26">
        <f t="shared" ref="S36" si="136">R36*$B36</f>
        <v>361.25</v>
      </c>
      <c r="T36" s="15">
        <v>298</v>
      </c>
      <c r="U36" s="36">
        <f t="shared" ref="U36" si="137">T36*$B36</f>
        <v>372.5</v>
      </c>
      <c r="W36" s="62">
        <f t="shared" si="7"/>
        <v>398</v>
      </c>
      <c r="X36" s="62">
        <f t="shared" si="8"/>
        <v>227</v>
      </c>
      <c r="Y36" s="63">
        <f t="shared" si="9"/>
        <v>0.75330396475770922</v>
      </c>
    </row>
    <row r="37" spans="1:25" x14ac:dyDescent="0.25">
      <c r="A37" s="8" t="s">
        <v>53</v>
      </c>
      <c r="B37" s="56">
        <v>0.5</v>
      </c>
      <c r="C37" s="57" t="s">
        <v>62</v>
      </c>
      <c r="D37" s="3">
        <v>239</v>
      </c>
      <c r="E37" s="26">
        <f t="shared" si="2"/>
        <v>119.5</v>
      </c>
      <c r="F37" s="10">
        <v>236</v>
      </c>
      <c r="G37" s="30">
        <f t="shared" si="2"/>
        <v>118</v>
      </c>
      <c r="H37" s="3">
        <v>239</v>
      </c>
      <c r="I37" s="26">
        <f t="shared" ref="I37:M37" si="138">H37*$B37</f>
        <v>119.5</v>
      </c>
      <c r="J37" s="3">
        <v>268</v>
      </c>
      <c r="K37" s="26">
        <f t="shared" si="0"/>
        <v>134</v>
      </c>
      <c r="L37" s="10">
        <v>178</v>
      </c>
      <c r="M37" s="30">
        <f t="shared" si="138"/>
        <v>89</v>
      </c>
      <c r="N37" s="3">
        <v>339</v>
      </c>
      <c r="O37" s="26">
        <f t="shared" si="1"/>
        <v>169.5</v>
      </c>
      <c r="P37" s="10">
        <v>298</v>
      </c>
      <c r="Q37" s="30">
        <f t="shared" ref="Q37" si="139">P37*$B37</f>
        <v>149</v>
      </c>
      <c r="R37" s="3">
        <v>319</v>
      </c>
      <c r="S37" s="26">
        <f t="shared" ref="S37" si="140">R37*$B37</f>
        <v>159.5</v>
      </c>
      <c r="T37" s="15">
        <v>498</v>
      </c>
      <c r="U37" s="36">
        <f t="shared" ref="U37" si="141">T37*$B37</f>
        <v>249</v>
      </c>
      <c r="W37" s="62">
        <f t="shared" si="7"/>
        <v>498</v>
      </c>
      <c r="X37" s="62">
        <f t="shared" si="8"/>
        <v>178</v>
      </c>
      <c r="Y37" s="63">
        <f>(W37-X37)/X37</f>
        <v>1.797752808988764</v>
      </c>
    </row>
    <row r="38" spans="1:25" x14ac:dyDescent="0.25">
      <c r="A38" s="8" t="s">
        <v>50</v>
      </c>
      <c r="B38" s="56">
        <v>0.2</v>
      </c>
      <c r="C38" s="57" t="s">
        <v>62</v>
      </c>
      <c r="D38" s="3">
        <v>595</v>
      </c>
      <c r="E38" s="26">
        <f t="shared" si="2"/>
        <v>119</v>
      </c>
      <c r="F38" s="10">
        <v>525</v>
      </c>
      <c r="G38" s="30">
        <f t="shared" si="2"/>
        <v>105</v>
      </c>
      <c r="H38" s="3">
        <v>598</v>
      </c>
      <c r="I38" s="26">
        <f t="shared" ref="I38:M38" si="142">H38*$B38</f>
        <v>119.60000000000001</v>
      </c>
      <c r="J38" s="3">
        <v>598</v>
      </c>
      <c r="K38" s="26">
        <f t="shared" si="0"/>
        <v>119.60000000000001</v>
      </c>
      <c r="L38" s="10">
        <v>728</v>
      </c>
      <c r="M38" s="30">
        <f t="shared" si="142"/>
        <v>145.6</v>
      </c>
      <c r="N38" s="3">
        <v>799</v>
      </c>
      <c r="O38" s="26">
        <f t="shared" si="1"/>
        <v>159.80000000000001</v>
      </c>
      <c r="P38" s="10">
        <v>703</v>
      </c>
      <c r="Q38" s="30">
        <f t="shared" ref="Q38" si="143">P38*$B38</f>
        <v>140.6</v>
      </c>
      <c r="R38" s="3">
        <v>798</v>
      </c>
      <c r="S38" s="26">
        <f t="shared" ref="S38" si="144">R38*$B38</f>
        <v>159.60000000000002</v>
      </c>
      <c r="T38" s="15">
        <v>885</v>
      </c>
      <c r="U38" s="36">
        <f t="shared" ref="U38" si="145">T38*$B38</f>
        <v>177</v>
      </c>
      <c r="W38" s="62">
        <f t="shared" si="7"/>
        <v>885</v>
      </c>
      <c r="X38" s="62">
        <f t="shared" si="8"/>
        <v>525</v>
      </c>
      <c r="Y38" s="63">
        <f t="shared" si="9"/>
        <v>0.68571428571428572</v>
      </c>
    </row>
    <row r="39" spans="1:25" x14ac:dyDescent="0.25">
      <c r="A39" s="8" t="s">
        <v>29</v>
      </c>
      <c r="B39" s="56">
        <v>0.15</v>
      </c>
      <c r="C39" s="57" t="s">
        <v>62</v>
      </c>
      <c r="D39" s="3">
        <v>719</v>
      </c>
      <c r="E39" s="26">
        <f t="shared" si="2"/>
        <v>107.85</v>
      </c>
      <c r="F39" s="10">
        <v>759</v>
      </c>
      <c r="G39" s="30">
        <f t="shared" si="2"/>
        <v>113.85</v>
      </c>
      <c r="H39" s="3">
        <v>769</v>
      </c>
      <c r="I39" s="26">
        <f t="shared" ref="I39:M39" si="146">H39*$B39</f>
        <v>115.35</v>
      </c>
      <c r="J39" s="3">
        <v>858</v>
      </c>
      <c r="K39" s="26">
        <f t="shared" si="0"/>
        <v>128.69999999999999</v>
      </c>
      <c r="L39" s="10">
        <v>998</v>
      </c>
      <c r="M39" s="30">
        <f t="shared" si="146"/>
        <v>149.69999999999999</v>
      </c>
      <c r="N39" s="3">
        <v>799</v>
      </c>
      <c r="O39" s="26">
        <f t="shared" si="1"/>
        <v>119.85</v>
      </c>
      <c r="P39" s="10">
        <v>879</v>
      </c>
      <c r="Q39" s="30">
        <f t="shared" ref="Q39" si="147">P39*$B39</f>
        <v>131.85</v>
      </c>
      <c r="R39" s="3">
        <v>769</v>
      </c>
      <c r="S39" s="26">
        <f t="shared" ref="S39" si="148">R39*$B39</f>
        <v>115.35</v>
      </c>
      <c r="T39" s="15">
        <v>898</v>
      </c>
      <c r="U39" s="36">
        <f t="shared" ref="U39" si="149">T39*$B39</f>
        <v>134.69999999999999</v>
      </c>
      <c r="W39" s="62">
        <f t="shared" si="7"/>
        <v>998</v>
      </c>
      <c r="X39" s="62">
        <f t="shared" si="8"/>
        <v>719</v>
      </c>
      <c r="Y39" s="63">
        <f t="shared" si="9"/>
        <v>0.38803894297635605</v>
      </c>
    </row>
    <row r="40" spans="1:25" x14ac:dyDescent="0.25">
      <c r="A40" s="8" t="s">
        <v>30</v>
      </c>
      <c r="B40" s="56">
        <v>0.5</v>
      </c>
      <c r="C40" s="57" t="s">
        <v>62</v>
      </c>
      <c r="D40" s="3">
        <v>279</v>
      </c>
      <c r="E40" s="26">
        <f t="shared" si="2"/>
        <v>139.5</v>
      </c>
      <c r="F40" s="10">
        <v>299</v>
      </c>
      <c r="G40" s="30">
        <f t="shared" si="2"/>
        <v>149.5</v>
      </c>
      <c r="H40" s="3">
        <v>329</v>
      </c>
      <c r="I40" s="26">
        <f t="shared" ref="I40:M40" si="150">H40*$B40</f>
        <v>164.5</v>
      </c>
      <c r="J40" s="3">
        <v>298</v>
      </c>
      <c r="K40" s="26">
        <f t="shared" si="0"/>
        <v>149</v>
      </c>
      <c r="L40" s="10">
        <v>298</v>
      </c>
      <c r="M40" s="30">
        <f t="shared" si="150"/>
        <v>149</v>
      </c>
      <c r="N40" s="3">
        <v>469</v>
      </c>
      <c r="O40" s="26">
        <f t="shared" si="1"/>
        <v>234.5</v>
      </c>
      <c r="P40" s="10">
        <v>379</v>
      </c>
      <c r="Q40" s="30">
        <f t="shared" ref="Q40" si="151">P40*$B40</f>
        <v>189.5</v>
      </c>
      <c r="R40" s="3">
        <v>439</v>
      </c>
      <c r="S40" s="26">
        <f t="shared" ref="S40" si="152">R40*$B40</f>
        <v>219.5</v>
      </c>
      <c r="T40" s="15">
        <v>398</v>
      </c>
      <c r="U40" s="36">
        <f t="shared" ref="U40" si="153">T40*$B40</f>
        <v>199</v>
      </c>
      <c r="W40" s="62">
        <f t="shared" si="7"/>
        <v>469</v>
      </c>
      <c r="X40" s="62">
        <f t="shared" si="8"/>
        <v>279</v>
      </c>
      <c r="Y40" s="63">
        <f t="shared" si="9"/>
        <v>0.68100358422939067</v>
      </c>
    </row>
    <row r="41" spans="1:25" x14ac:dyDescent="0.25">
      <c r="A41" s="8" t="s">
        <v>47</v>
      </c>
      <c r="B41" s="56">
        <v>0.5</v>
      </c>
      <c r="C41" s="57" t="s">
        <v>62</v>
      </c>
      <c r="D41" s="3">
        <v>198</v>
      </c>
      <c r="E41" s="26">
        <f t="shared" si="2"/>
        <v>99</v>
      </c>
      <c r="F41" s="10">
        <v>229</v>
      </c>
      <c r="G41" s="30">
        <f t="shared" si="2"/>
        <v>114.5</v>
      </c>
      <c r="H41" s="3">
        <v>329</v>
      </c>
      <c r="I41" s="26">
        <f t="shared" ref="I41:M41" si="154">H41*$B41</f>
        <v>164.5</v>
      </c>
      <c r="J41" s="3">
        <v>288</v>
      </c>
      <c r="K41" s="26">
        <f t="shared" si="0"/>
        <v>144</v>
      </c>
      <c r="L41" s="10">
        <v>218</v>
      </c>
      <c r="M41" s="30">
        <f t="shared" si="154"/>
        <v>109</v>
      </c>
      <c r="N41" s="3">
        <v>449</v>
      </c>
      <c r="O41" s="26">
        <f t="shared" si="1"/>
        <v>224.5</v>
      </c>
      <c r="P41" s="10">
        <v>349</v>
      </c>
      <c r="Q41" s="30">
        <f t="shared" ref="Q41" si="155">P41*$B41</f>
        <v>174.5</v>
      </c>
      <c r="R41" s="3">
        <v>399</v>
      </c>
      <c r="S41" s="26">
        <f t="shared" ref="S41" si="156">R41*$B41</f>
        <v>199.5</v>
      </c>
      <c r="T41" s="15">
        <v>385</v>
      </c>
      <c r="U41" s="36">
        <f t="shared" ref="U41" si="157">T41*$B41</f>
        <v>192.5</v>
      </c>
      <c r="W41" s="62">
        <f t="shared" si="7"/>
        <v>449</v>
      </c>
      <c r="X41" s="62">
        <f t="shared" si="8"/>
        <v>198</v>
      </c>
      <c r="Y41" s="63">
        <f>(W41-X41)/X41</f>
        <v>1.2676767676767677</v>
      </c>
    </row>
    <row r="42" spans="1:25" x14ac:dyDescent="0.25">
      <c r="A42" s="8" t="s">
        <v>31</v>
      </c>
      <c r="B42" s="56">
        <v>2</v>
      </c>
      <c r="C42" s="57" t="s">
        <v>61</v>
      </c>
      <c r="D42" s="3">
        <v>295</v>
      </c>
      <c r="E42" s="26">
        <f t="shared" si="2"/>
        <v>590</v>
      </c>
      <c r="F42" s="10">
        <v>297</v>
      </c>
      <c r="G42" s="30">
        <f t="shared" si="2"/>
        <v>594</v>
      </c>
      <c r="H42" s="3">
        <v>299</v>
      </c>
      <c r="I42" s="26">
        <f t="shared" ref="I42:M42" si="158">H42*$B42</f>
        <v>598</v>
      </c>
      <c r="J42" s="3">
        <v>309</v>
      </c>
      <c r="K42" s="26">
        <f t="shared" si="0"/>
        <v>618</v>
      </c>
      <c r="L42" s="10">
        <v>298</v>
      </c>
      <c r="M42" s="30">
        <f t="shared" si="158"/>
        <v>596</v>
      </c>
      <c r="N42" s="3">
        <v>347</v>
      </c>
      <c r="O42" s="26">
        <f t="shared" si="1"/>
        <v>694</v>
      </c>
      <c r="P42" s="10">
        <v>346</v>
      </c>
      <c r="Q42" s="30">
        <f t="shared" ref="Q42" si="159">P42*$B42</f>
        <v>692</v>
      </c>
      <c r="R42" s="3">
        <v>347</v>
      </c>
      <c r="S42" s="26">
        <f t="shared" ref="S42" si="160">R42*$B42</f>
        <v>694</v>
      </c>
      <c r="T42" s="15">
        <v>346</v>
      </c>
      <c r="U42" s="36">
        <f t="shared" ref="U42" si="161">T42*$B42</f>
        <v>692</v>
      </c>
      <c r="W42" s="62">
        <f t="shared" si="7"/>
        <v>347</v>
      </c>
      <c r="X42" s="62">
        <f t="shared" si="8"/>
        <v>295</v>
      </c>
      <c r="Y42" s="63">
        <f t="shared" si="9"/>
        <v>0.17627118644067796</v>
      </c>
    </row>
    <row r="43" spans="1:25" x14ac:dyDescent="0.25">
      <c r="A43" s="8" t="s">
        <v>32</v>
      </c>
      <c r="B43" s="56">
        <v>2</v>
      </c>
      <c r="C43" s="57" t="s">
        <v>61</v>
      </c>
      <c r="D43" s="3">
        <v>89</v>
      </c>
      <c r="E43" s="26">
        <f t="shared" si="2"/>
        <v>178</v>
      </c>
      <c r="F43" s="10">
        <v>113</v>
      </c>
      <c r="G43" s="30">
        <f t="shared" si="2"/>
        <v>226</v>
      </c>
      <c r="H43" s="3">
        <v>119</v>
      </c>
      <c r="I43" s="26">
        <f t="shared" ref="I43:M43" si="162">H43*$B43</f>
        <v>238</v>
      </c>
      <c r="J43" s="3">
        <v>128</v>
      </c>
      <c r="K43" s="26">
        <f t="shared" si="0"/>
        <v>256</v>
      </c>
      <c r="L43" s="10">
        <v>138</v>
      </c>
      <c r="M43" s="30">
        <f t="shared" si="162"/>
        <v>276</v>
      </c>
      <c r="N43" s="3">
        <v>119</v>
      </c>
      <c r="O43" s="26">
        <f t="shared" si="1"/>
        <v>238</v>
      </c>
      <c r="P43" s="10">
        <v>128</v>
      </c>
      <c r="Q43" s="30">
        <f t="shared" ref="Q43" si="163">P43*$B43</f>
        <v>256</v>
      </c>
      <c r="R43" s="3">
        <v>129</v>
      </c>
      <c r="S43" s="26">
        <f t="shared" ref="S43" si="164">R43*$B43</f>
        <v>258</v>
      </c>
      <c r="T43" s="15">
        <v>168</v>
      </c>
      <c r="U43" s="36">
        <f t="shared" ref="U43" si="165">T43*$B43</f>
        <v>336</v>
      </c>
      <c r="W43" s="62">
        <f t="shared" si="7"/>
        <v>168</v>
      </c>
      <c r="X43" s="62">
        <f t="shared" si="8"/>
        <v>89</v>
      </c>
      <c r="Y43" s="63">
        <f t="shared" si="9"/>
        <v>0.88764044943820219</v>
      </c>
    </row>
    <row r="44" spans="1:25" x14ac:dyDescent="0.25">
      <c r="A44" s="9" t="s">
        <v>33</v>
      </c>
      <c r="B44" s="56">
        <v>1</v>
      </c>
      <c r="C44" s="57" t="s">
        <v>61</v>
      </c>
      <c r="D44" s="3">
        <v>195</v>
      </c>
      <c r="E44" s="26">
        <f t="shared" si="2"/>
        <v>195</v>
      </c>
      <c r="F44" s="10">
        <v>199</v>
      </c>
      <c r="G44" s="30">
        <f t="shared" si="2"/>
        <v>199</v>
      </c>
      <c r="H44" s="3">
        <v>229</v>
      </c>
      <c r="I44" s="26">
        <f t="shared" ref="I44:M44" si="166">H44*$B44</f>
        <v>229</v>
      </c>
      <c r="J44" s="3">
        <v>209</v>
      </c>
      <c r="K44" s="26">
        <f t="shared" si="0"/>
        <v>209</v>
      </c>
      <c r="L44" s="10">
        <v>238</v>
      </c>
      <c r="M44" s="30">
        <f t="shared" si="166"/>
        <v>238</v>
      </c>
      <c r="N44" s="3">
        <v>244</v>
      </c>
      <c r="O44" s="26">
        <f t="shared" si="1"/>
        <v>244</v>
      </c>
      <c r="P44" s="10">
        <v>239</v>
      </c>
      <c r="Q44" s="30">
        <f t="shared" ref="Q44" si="167">P44*$B44</f>
        <v>239</v>
      </c>
      <c r="R44" s="3">
        <v>244</v>
      </c>
      <c r="S44" s="26">
        <f t="shared" ref="S44" si="168">R44*$B44</f>
        <v>244</v>
      </c>
      <c r="T44" s="15">
        <v>258</v>
      </c>
      <c r="U44" s="36">
        <f t="shared" ref="U44" si="169">T44*$B44</f>
        <v>258</v>
      </c>
      <c r="W44" s="62">
        <f t="shared" si="7"/>
        <v>258</v>
      </c>
      <c r="X44" s="62">
        <f t="shared" si="8"/>
        <v>195</v>
      </c>
      <c r="Y44" s="63">
        <f t="shared" si="9"/>
        <v>0.32307692307692309</v>
      </c>
    </row>
    <row r="45" spans="1:25" x14ac:dyDescent="0.25">
      <c r="A45" s="9" t="s">
        <v>34</v>
      </c>
      <c r="B45" s="56">
        <v>1</v>
      </c>
      <c r="C45" s="57" t="s">
        <v>61</v>
      </c>
      <c r="D45" s="3">
        <v>495</v>
      </c>
      <c r="E45" s="26">
        <f t="shared" si="2"/>
        <v>495</v>
      </c>
      <c r="F45" s="10">
        <v>499</v>
      </c>
      <c r="G45" s="30">
        <f t="shared" si="2"/>
        <v>499</v>
      </c>
      <c r="H45" s="3">
        <v>499</v>
      </c>
      <c r="I45" s="26">
        <f t="shared" ref="I45:M45" si="170">H45*$B45</f>
        <v>499</v>
      </c>
      <c r="J45" s="3">
        <v>552</v>
      </c>
      <c r="K45" s="26">
        <f t="shared" si="0"/>
        <v>552</v>
      </c>
      <c r="L45" s="10">
        <v>518</v>
      </c>
      <c r="M45" s="30">
        <f t="shared" si="170"/>
        <v>518</v>
      </c>
      <c r="N45" s="3">
        <v>529</v>
      </c>
      <c r="O45" s="26">
        <f t="shared" si="1"/>
        <v>529</v>
      </c>
      <c r="P45" s="10">
        <v>549</v>
      </c>
      <c r="Q45" s="30">
        <f t="shared" ref="Q45" si="171">P45*$B45</f>
        <v>549</v>
      </c>
      <c r="R45" s="3">
        <v>539</v>
      </c>
      <c r="S45" s="26">
        <f t="shared" ref="S45" si="172">R45*$B45</f>
        <v>539</v>
      </c>
      <c r="T45" s="15">
        <v>578</v>
      </c>
      <c r="U45" s="36">
        <f t="shared" ref="U45" si="173">T45*$B45</f>
        <v>578</v>
      </c>
      <c r="W45" s="62">
        <f t="shared" si="7"/>
        <v>578</v>
      </c>
      <c r="X45" s="62">
        <f t="shared" si="8"/>
        <v>495</v>
      </c>
      <c r="Y45" s="63">
        <f t="shared" si="9"/>
        <v>0.16767676767676767</v>
      </c>
    </row>
    <row r="46" spans="1:25" x14ac:dyDescent="0.25">
      <c r="A46" s="8" t="s">
        <v>35</v>
      </c>
      <c r="B46" s="56">
        <v>1</v>
      </c>
      <c r="C46" s="57" t="s">
        <v>61</v>
      </c>
      <c r="D46" s="3">
        <v>209</v>
      </c>
      <c r="E46" s="26">
        <f t="shared" si="2"/>
        <v>209</v>
      </c>
      <c r="F46" s="10">
        <v>215</v>
      </c>
      <c r="G46" s="30">
        <f t="shared" si="2"/>
        <v>215</v>
      </c>
      <c r="H46" s="3">
        <v>225</v>
      </c>
      <c r="I46" s="26">
        <f t="shared" ref="I46:M46" si="174">H46*$B46</f>
        <v>225</v>
      </c>
      <c r="J46" s="3">
        <v>219</v>
      </c>
      <c r="K46" s="26">
        <f t="shared" si="0"/>
        <v>219</v>
      </c>
      <c r="L46" s="10">
        <v>228</v>
      </c>
      <c r="M46" s="30">
        <f t="shared" si="174"/>
        <v>228</v>
      </c>
      <c r="N46" s="3">
        <v>229</v>
      </c>
      <c r="O46" s="26">
        <f t="shared" si="1"/>
        <v>229</v>
      </c>
      <c r="P46" s="10">
        <v>248</v>
      </c>
      <c r="Q46" s="30">
        <f t="shared" ref="Q46" si="175">P46*$B46</f>
        <v>248</v>
      </c>
      <c r="R46" s="3">
        <v>229</v>
      </c>
      <c r="S46" s="26">
        <f t="shared" ref="S46" si="176">R46*$B46</f>
        <v>229</v>
      </c>
      <c r="T46" s="15">
        <v>269</v>
      </c>
      <c r="U46" s="36">
        <f t="shared" ref="U46" si="177">T46*$B46</f>
        <v>269</v>
      </c>
      <c r="W46" s="62">
        <f t="shared" si="7"/>
        <v>269</v>
      </c>
      <c r="X46" s="62">
        <f t="shared" si="8"/>
        <v>209</v>
      </c>
      <c r="Y46" s="63">
        <f t="shared" si="9"/>
        <v>0.28708133971291866</v>
      </c>
    </row>
    <row r="47" spans="1:25" x14ac:dyDescent="0.25">
      <c r="A47" s="8" t="s">
        <v>41</v>
      </c>
      <c r="B47" s="58">
        <v>1</v>
      </c>
      <c r="C47" s="59" t="s">
        <v>61</v>
      </c>
      <c r="D47" s="3">
        <v>257</v>
      </c>
      <c r="E47" s="26">
        <f t="shared" si="2"/>
        <v>257</v>
      </c>
      <c r="F47" s="10">
        <v>259</v>
      </c>
      <c r="G47" s="30">
        <f t="shared" si="2"/>
        <v>259</v>
      </c>
      <c r="H47" s="3">
        <v>269</v>
      </c>
      <c r="I47" s="26">
        <f t="shared" ref="I47:M47" si="178">H47*$B47</f>
        <v>269</v>
      </c>
      <c r="J47" s="3">
        <v>318</v>
      </c>
      <c r="K47" s="26">
        <f t="shared" si="0"/>
        <v>318</v>
      </c>
      <c r="L47" s="10">
        <v>348</v>
      </c>
      <c r="M47" s="30">
        <f t="shared" si="178"/>
        <v>348</v>
      </c>
      <c r="N47" s="3">
        <v>289</v>
      </c>
      <c r="O47" s="26">
        <f t="shared" si="1"/>
        <v>289</v>
      </c>
      <c r="P47" s="10">
        <v>298</v>
      </c>
      <c r="Q47" s="30">
        <f t="shared" ref="Q47" si="179">P47*$B47</f>
        <v>298</v>
      </c>
      <c r="R47" s="3">
        <v>297</v>
      </c>
      <c r="S47" s="26">
        <f t="shared" ref="S47" si="180">R47*$B47</f>
        <v>297</v>
      </c>
      <c r="T47" s="15">
        <v>378</v>
      </c>
      <c r="U47" s="36">
        <f t="shared" ref="U47" si="181">T47*$B47</f>
        <v>378</v>
      </c>
      <c r="W47" s="62">
        <f t="shared" si="7"/>
        <v>378</v>
      </c>
      <c r="X47" s="62">
        <f t="shared" si="8"/>
        <v>257</v>
      </c>
      <c r="Y47" s="63">
        <f t="shared" si="9"/>
        <v>0.47081712062256809</v>
      </c>
    </row>
    <row r="48" spans="1:25" x14ac:dyDescent="0.25">
      <c r="A48" s="9" t="s">
        <v>36</v>
      </c>
      <c r="B48" s="56">
        <v>0.5</v>
      </c>
      <c r="C48" s="57" t="s">
        <v>61</v>
      </c>
      <c r="D48" s="3">
        <v>737</v>
      </c>
      <c r="E48" s="26">
        <f t="shared" si="2"/>
        <v>368.5</v>
      </c>
      <c r="F48" s="10">
        <v>738</v>
      </c>
      <c r="G48" s="30">
        <f t="shared" si="2"/>
        <v>369</v>
      </c>
      <c r="H48" s="3">
        <v>759</v>
      </c>
      <c r="I48" s="26">
        <f t="shared" ref="I48:M48" si="182">H48*$B48</f>
        <v>379.5</v>
      </c>
      <c r="J48" s="3">
        <v>738</v>
      </c>
      <c r="K48" s="26">
        <f t="shared" si="0"/>
        <v>369</v>
      </c>
      <c r="L48" s="10">
        <v>898</v>
      </c>
      <c r="M48" s="30">
        <f t="shared" si="182"/>
        <v>449</v>
      </c>
      <c r="N48" s="3">
        <v>759</v>
      </c>
      <c r="O48" s="26">
        <f t="shared" si="1"/>
        <v>379.5</v>
      </c>
      <c r="P48" s="10">
        <v>778</v>
      </c>
      <c r="Q48" s="30">
        <f t="shared" ref="Q48" si="183">P48*$B48</f>
        <v>389</v>
      </c>
      <c r="R48" s="3">
        <v>778</v>
      </c>
      <c r="S48" s="26">
        <f t="shared" ref="S48" si="184">R48*$B48</f>
        <v>389</v>
      </c>
      <c r="T48" s="15">
        <v>878</v>
      </c>
      <c r="U48" s="36">
        <f t="shared" ref="U48" si="185">T48*$B48</f>
        <v>439</v>
      </c>
      <c r="W48" s="62">
        <f t="shared" si="7"/>
        <v>898</v>
      </c>
      <c r="X48" s="62">
        <f t="shared" si="8"/>
        <v>737</v>
      </c>
      <c r="Y48" s="63">
        <f t="shared" si="9"/>
        <v>0.21845318860244234</v>
      </c>
    </row>
    <row r="49" spans="1:25" x14ac:dyDescent="0.25">
      <c r="A49" s="8" t="s">
        <v>37</v>
      </c>
      <c r="B49" s="58">
        <v>0.5</v>
      </c>
      <c r="C49" s="59" t="s">
        <v>61</v>
      </c>
      <c r="D49" s="3">
        <v>579</v>
      </c>
      <c r="E49" s="26">
        <f t="shared" si="2"/>
        <v>289.5</v>
      </c>
      <c r="F49" s="10">
        <v>585</v>
      </c>
      <c r="G49" s="30">
        <f t="shared" si="2"/>
        <v>292.5</v>
      </c>
      <c r="H49" s="3">
        <v>629</v>
      </c>
      <c r="I49" s="26">
        <f t="shared" ref="I49:M49" si="186">H49*$B49</f>
        <v>314.5</v>
      </c>
      <c r="J49" s="3">
        <v>598</v>
      </c>
      <c r="K49" s="26">
        <f t="shared" si="0"/>
        <v>299</v>
      </c>
      <c r="L49" s="10">
        <v>678</v>
      </c>
      <c r="M49" s="30">
        <f t="shared" si="186"/>
        <v>339</v>
      </c>
      <c r="N49" s="3">
        <v>629</v>
      </c>
      <c r="O49" s="26">
        <f t="shared" si="1"/>
        <v>314.5</v>
      </c>
      <c r="P49" s="10">
        <v>655</v>
      </c>
      <c r="Q49" s="30">
        <f t="shared" ref="Q49" si="187">P49*$B49</f>
        <v>327.5</v>
      </c>
      <c r="R49" s="3">
        <v>626</v>
      </c>
      <c r="S49" s="26">
        <f t="shared" ref="S49" si="188">R49*$B49</f>
        <v>313</v>
      </c>
      <c r="T49" s="15">
        <v>638</v>
      </c>
      <c r="U49" s="36">
        <f t="shared" ref="U49" si="189">T49*$B49</f>
        <v>319</v>
      </c>
      <c r="W49" s="62">
        <f t="shared" si="7"/>
        <v>678</v>
      </c>
      <c r="X49" s="62">
        <f t="shared" si="8"/>
        <v>579</v>
      </c>
      <c r="Y49" s="63">
        <f t="shared" si="9"/>
        <v>0.17098445595854922</v>
      </c>
    </row>
    <row r="50" spans="1:25" ht="15.75" thickBot="1" x14ac:dyDescent="0.3">
      <c r="A50" s="21" t="s">
        <v>38</v>
      </c>
      <c r="B50" s="60">
        <v>0.5</v>
      </c>
      <c r="C50" s="61" t="s">
        <v>61</v>
      </c>
      <c r="D50" s="7">
        <v>959</v>
      </c>
      <c r="E50" s="27">
        <f t="shared" si="2"/>
        <v>479.5</v>
      </c>
      <c r="F50" s="22">
        <v>965</v>
      </c>
      <c r="G50" s="31">
        <f t="shared" si="2"/>
        <v>482.5</v>
      </c>
      <c r="H50" s="7">
        <v>1049</v>
      </c>
      <c r="I50" s="27">
        <f t="shared" ref="I50:M50" si="190">H50*$B50</f>
        <v>524.5</v>
      </c>
      <c r="J50" s="7">
        <v>998</v>
      </c>
      <c r="K50" s="27">
        <f t="shared" si="0"/>
        <v>499</v>
      </c>
      <c r="L50" s="22">
        <v>1398</v>
      </c>
      <c r="M50" s="31">
        <f t="shared" si="190"/>
        <v>699</v>
      </c>
      <c r="N50" s="7">
        <v>999</v>
      </c>
      <c r="O50" s="27">
        <f t="shared" si="1"/>
        <v>499.5</v>
      </c>
      <c r="P50" s="22">
        <v>1045</v>
      </c>
      <c r="Q50" s="31">
        <f t="shared" ref="Q50" si="191">P50*$B50</f>
        <v>522.5</v>
      </c>
      <c r="R50" s="7">
        <v>1194</v>
      </c>
      <c r="S50" s="27">
        <f t="shared" ref="S50" si="192">R50*$B50</f>
        <v>597</v>
      </c>
      <c r="T50" s="17">
        <v>1036</v>
      </c>
      <c r="U50" s="64">
        <f t="shared" ref="U50" si="193">T50*$B50</f>
        <v>518</v>
      </c>
      <c r="W50" s="62">
        <f t="shared" si="7"/>
        <v>1398</v>
      </c>
      <c r="X50" s="62">
        <f t="shared" si="8"/>
        <v>959</v>
      </c>
      <c r="Y50" s="63">
        <f t="shared" si="9"/>
        <v>0.45776850886339937</v>
      </c>
    </row>
    <row r="51" spans="1:25" x14ac:dyDescent="0.25">
      <c r="A51" s="33"/>
    </row>
    <row r="52" spans="1:25" s="37" customFormat="1" ht="15.75" x14ac:dyDescent="0.25">
      <c r="A52" s="34" t="s">
        <v>56</v>
      </c>
      <c r="B52" s="44"/>
      <c r="C52" s="44"/>
      <c r="E52" s="38">
        <f>SUM(E3:E50)</f>
        <v>16085.7</v>
      </c>
      <c r="G52" s="38">
        <f>SUM(G3:G50)</f>
        <v>16246.199999999999</v>
      </c>
      <c r="I52" s="38">
        <f>SUM(I3:I50)</f>
        <v>17438.7</v>
      </c>
      <c r="K52" s="38">
        <f>SUM(K3:K50)</f>
        <v>17531.800000000003</v>
      </c>
      <c r="M52" s="38">
        <f>SUM(M3:M50)</f>
        <v>17924.2</v>
      </c>
      <c r="O52" s="38">
        <f>SUM(O3:O50)</f>
        <v>18263.699999999997</v>
      </c>
      <c r="Q52" s="38">
        <f>SUM(Q3:Q50)</f>
        <v>18433.8</v>
      </c>
      <c r="S52" s="38">
        <f>SUM(S3:S50)</f>
        <v>18799.300000000003</v>
      </c>
      <c r="U52" s="38">
        <f>SUM(U3:U50)</f>
        <v>19650.2</v>
      </c>
    </row>
    <row r="53" spans="1:25" ht="15.75" thickBot="1" x14ac:dyDescent="0.3"/>
    <row r="54" spans="1:25" ht="30" thickBot="1" x14ac:dyDescent="0.3">
      <c r="A54" s="49" t="s">
        <v>63</v>
      </c>
      <c r="B54" s="85" t="s">
        <v>59</v>
      </c>
      <c r="C54" s="86"/>
      <c r="D54" s="50" t="s">
        <v>60</v>
      </c>
    </row>
    <row r="55" spans="1:25" x14ac:dyDescent="0.25">
      <c r="A55" s="54" t="str">
        <f>D1</f>
        <v xml:space="preserve">Bónus </v>
      </c>
      <c r="B55" s="67">
        <f>E52</f>
        <v>16085.7</v>
      </c>
      <c r="C55" s="68"/>
      <c r="D55" s="51">
        <v>100</v>
      </c>
    </row>
    <row r="56" spans="1:25" x14ac:dyDescent="0.25">
      <c r="A56" s="54" t="str">
        <f>F1</f>
        <v>Krónan</v>
      </c>
      <c r="B56" s="67">
        <f>G52</f>
        <v>16246.199999999999</v>
      </c>
      <c r="C56" s="68"/>
      <c r="D56" s="52">
        <f>(+B56/B$55)*100</f>
        <v>100.99778063746059</v>
      </c>
    </row>
    <row r="57" spans="1:25" x14ac:dyDescent="0.25">
      <c r="A57" s="54" t="str">
        <f>H1</f>
        <v xml:space="preserve">Nettó </v>
      </c>
      <c r="B57" s="67">
        <f>I52</f>
        <v>17438.7</v>
      </c>
      <c r="C57" s="68"/>
      <c r="D57" s="52">
        <f t="shared" ref="D57:D62" si="194">(+B57/B$55)*100</f>
        <v>108.411197523266</v>
      </c>
    </row>
    <row r="58" spans="1:25" x14ac:dyDescent="0.25">
      <c r="A58" s="54" t="str">
        <f>J1</f>
        <v>Fjarðarkaup</v>
      </c>
      <c r="B58" s="67">
        <f>K52</f>
        <v>17531.800000000003</v>
      </c>
      <c r="C58" s="68"/>
      <c r="D58" s="52">
        <f t="shared" si="194"/>
        <v>108.98997246001107</v>
      </c>
    </row>
    <row r="59" spans="1:25" x14ac:dyDescent="0.25">
      <c r="A59" s="54" t="str">
        <f>L1</f>
        <v xml:space="preserve">Iceland </v>
      </c>
      <c r="B59" s="67">
        <f>M52</f>
        <v>17924.2</v>
      </c>
      <c r="C59" s="68"/>
      <c r="D59" s="52">
        <f t="shared" si="194"/>
        <v>111.42940624281195</v>
      </c>
    </row>
    <row r="60" spans="1:25" x14ac:dyDescent="0.25">
      <c r="A60" s="54" t="str">
        <f>N1</f>
        <v>Hagkaup</v>
      </c>
      <c r="B60" s="67">
        <f>O52</f>
        <v>18263.699999999997</v>
      </c>
      <c r="C60" s="68"/>
      <c r="D60" s="52">
        <f t="shared" si="194"/>
        <v>113.5399765008672</v>
      </c>
    </row>
    <row r="61" spans="1:25" x14ac:dyDescent="0.25">
      <c r="A61" s="54" t="str">
        <f>P1</f>
        <v>Nóatún</v>
      </c>
      <c r="B61" s="67">
        <f>Q52</f>
        <v>18433.8</v>
      </c>
      <c r="C61" s="68"/>
      <c r="D61" s="52">
        <f t="shared" si="194"/>
        <v>114.59743747552173</v>
      </c>
    </row>
    <row r="62" spans="1:25" x14ac:dyDescent="0.25">
      <c r="A62" s="54" t="str">
        <f>R1</f>
        <v xml:space="preserve">Samkaup Úrval </v>
      </c>
      <c r="B62" s="67">
        <f>S52</f>
        <v>18799.300000000003</v>
      </c>
      <c r="C62" s="68"/>
      <c r="D62" s="52">
        <f t="shared" si="194"/>
        <v>116.86964198014387</v>
      </c>
    </row>
    <row r="63" spans="1:25" ht="15.75" thickBot="1" x14ac:dyDescent="0.3">
      <c r="A63" s="55" t="str">
        <f>T1</f>
        <v xml:space="preserve">Víðir </v>
      </c>
      <c r="B63" s="65">
        <f>U52</f>
        <v>19650.2</v>
      </c>
      <c r="C63" s="66"/>
      <c r="D63" s="53">
        <f>(+B63/B$55)*100</f>
        <v>122.15943353413282</v>
      </c>
    </row>
  </sheetData>
  <mergeCells count="19">
    <mergeCell ref="B56:C56"/>
    <mergeCell ref="T1:U1"/>
    <mergeCell ref="N1:O1"/>
    <mergeCell ref="R1:S1"/>
    <mergeCell ref="P1:Q1"/>
    <mergeCell ref="J1:K1"/>
    <mergeCell ref="L1:M1"/>
    <mergeCell ref="H1:I1"/>
    <mergeCell ref="F1:G1"/>
    <mergeCell ref="D1:E1"/>
    <mergeCell ref="B54:C54"/>
    <mergeCell ref="B55:C55"/>
    <mergeCell ref="B63:C63"/>
    <mergeCell ref="B57:C57"/>
    <mergeCell ref="B58:C58"/>
    <mergeCell ref="B59:C59"/>
    <mergeCell ref="B60:C60"/>
    <mergeCell ref="B61:C61"/>
    <mergeCell ref="B62:C62"/>
  </mergeCells>
  <pageMargins left="0.25" right="0.25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matarkarfa</vt:lpstr>
      <vt:lpstr>matarkarfa!Print_Area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2014-10-14T10:27:34Z</cp:lastPrinted>
  <dcterms:created xsi:type="dcterms:W3CDTF">2011-01-07T13:47:19Z</dcterms:created>
  <dcterms:modified xsi:type="dcterms:W3CDTF">2014-10-14T13:30:01Z</dcterms:modified>
</cp:coreProperties>
</file>